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firstSheet="2" activeTab="9"/>
  </bookViews>
  <sheets>
    <sheet name="Önk. igazg." sheetId="1" r:id="rId1"/>
    <sheet name="Önk. szakfel." sheetId="2" r:id="rId2"/>
    <sheet name="szlovák önk." sheetId="3" r:id="rId3"/>
    <sheet name="Cigány önk." sheetId="4" r:id="rId4"/>
    <sheet name="Szoc. Szolg. Kp." sheetId="5" r:id="rId5"/>
    <sheet name="Szlovák Isk." sheetId="6" r:id="rId6"/>
    <sheet name="Óvoda" sheetId="7" r:id="rId7"/>
    <sheet name="Műv. Kp." sheetId="8" r:id="rId8"/>
    <sheet name="Zene" sheetId="9" r:id="rId9"/>
    <sheet name="Állati Hull." sheetId="10" r:id="rId10"/>
    <sheet name="J. J. Ált. isk." sheetId="11" r:id="rId11"/>
    <sheet name="Munka1" sheetId="12" r:id="rId12"/>
  </sheets>
  <definedNames>
    <definedName name="_xlnm.Print_Area" localSheetId="9">'Állati Hull.'!$A$1:$C$24</definedName>
    <definedName name="_xlnm.Print_Area" localSheetId="3">'Cigány önk.'!$A$1:$D$22</definedName>
    <definedName name="_xlnm.Print_Area" localSheetId="10">'J. J. Ált. isk.'!$A$1:$C$36</definedName>
    <definedName name="_xlnm.Print_Area" localSheetId="7">'Műv. Kp.'!$A$1:$C$34</definedName>
    <definedName name="_xlnm.Print_Area" localSheetId="0">'Önk. igazg.'!$A$1:$C$54</definedName>
    <definedName name="_xlnm.Print_Area" localSheetId="1">'Önk. szakfel.'!$A$1:$C$38</definedName>
    <definedName name="_xlnm.Print_Area" localSheetId="6">'Óvoda'!$A$1:$C$33</definedName>
    <definedName name="_xlnm.Print_Area" localSheetId="5">'Szlovák Isk.'!$A$1:$C$31</definedName>
    <definedName name="_xlnm.Print_Area" localSheetId="2">'szlovák önk.'!$A$1:$C$24</definedName>
    <definedName name="_xlnm.Print_Area" localSheetId="4">'Szoc. Szolg. Kp.'!$A$1:$C$39</definedName>
    <definedName name="_xlnm.Print_Area" localSheetId="8">'Zene'!$A$1:$C$33</definedName>
  </definedNames>
  <calcPr fullCalcOnLoad="1"/>
</workbook>
</file>

<file path=xl/sharedStrings.xml><?xml version="1.0" encoding="utf-8"?>
<sst xmlns="http://schemas.openxmlformats.org/spreadsheetml/2006/main" count="286" uniqueCount="101">
  <si>
    <t>Bevételek megnevezése</t>
  </si>
  <si>
    <t>I. Intézményi működési bevétel</t>
  </si>
  <si>
    <t xml:space="preserve">      Működési bevétel</t>
  </si>
  <si>
    <t xml:space="preserve">      Átvett pénzeszköz működésre</t>
  </si>
  <si>
    <t xml:space="preserve">    Normatív állami hozzájárulás</t>
  </si>
  <si>
    <t xml:space="preserve">    Normatív, kötött felhasználású támogatás</t>
  </si>
  <si>
    <t xml:space="preserve">    Támogatásértékű működési bevétel</t>
  </si>
  <si>
    <t xml:space="preserve">    Támogatásértékű felhalmozási bevétel</t>
  </si>
  <si>
    <r>
      <t xml:space="preserve">     </t>
    </r>
    <r>
      <rPr>
        <sz val="12"/>
        <rFont val="Times New Roman"/>
        <family val="1"/>
      </rPr>
      <t>Működési</t>
    </r>
  </si>
  <si>
    <t>BEVÉTELEK ÖSSZESEN</t>
  </si>
  <si>
    <t>Kiadások megnevezése</t>
  </si>
  <si>
    <t>I.     Személyi juttatás</t>
  </si>
  <si>
    <t xml:space="preserve">              rendszeres személyi juttatás</t>
  </si>
  <si>
    <t xml:space="preserve">              nem rendszeres személyi juttatás</t>
  </si>
  <si>
    <t xml:space="preserve">              külső személyi juttatás</t>
  </si>
  <si>
    <t>II.    Munkaadót terhelő járulékok</t>
  </si>
  <si>
    <t>III.   Dologi és egyéb folyó kiadások</t>
  </si>
  <si>
    <t>IV.   Pénzeszközátadás, egyéb támogatás</t>
  </si>
  <si>
    <t xml:space="preserve">              működési célra</t>
  </si>
  <si>
    <t xml:space="preserve">              felhalmozási célra</t>
  </si>
  <si>
    <t>V.    Támogatásértékű működési kiadás</t>
  </si>
  <si>
    <t xml:space="preserve">              Gépkocsi</t>
  </si>
  <si>
    <t xml:space="preserve">              Fejlesztések</t>
  </si>
  <si>
    <t>ÖSSZESEN</t>
  </si>
  <si>
    <t>Önkormányzati Igazgatás</t>
  </si>
  <si>
    <t>Bevételek és kiadások részletezése</t>
  </si>
  <si>
    <t>Jankó János Általános Iskola és Gimnázium</t>
  </si>
  <si>
    <t>Alapfokú Művészetoktatási Intézmény</t>
  </si>
  <si>
    <t>Művelődési Központ</t>
  </si>
  <si>
    <t>Szlovák Két Tanítási Nyelvű Általános Iskola és Óvoda</t>
  </si>
  <si>
    <t>Óvoda</t>
  </si>
  <si>
    <t>Iskola</t>
  </si>
  <si>
    <t>Szociális Szolgáltató Központ</t>
  </si>
  <si>
    <t>Önkormányzati Szakfeladatok</t>
  </si>
  <si>
    <t>ezer Ft-ban</t>
  </si>
  <si>
    <t>Köztisztviselők</t>
  </si>
  <si>
    <t>Közalkalmazottak</t>
  </si>
  <si>
    <t xml:space="preserve">    SZJA ellátotti létszám szerint</t>
  </si>
  <si>
    <t>III.Önkormányzat sajátos felhalmozási bevétele</t>
  </si>
  <si>
    <t>II. Önkormányzatok költségvetési támogatása</t>
  </si>
  <si>
    <t>IV. Önkormányzat sajátos működési bevétele</t>
  </si>
  <si>
    <t>IV. Támogatásértékű bevételek</t>
  </si>
  <si>
    <t>V. Kölcsön visszatérülés</t>
  </si>
  <si>
    <t xml:space="preserve">    Működési bevétel</t>
  </si>
  <si>
    <t>VI. Felújítások</t>
  </si>
  <si>
    <t>VII.    Beruházások</t>
  </si>
  <si>
    <t>VIII.     Kölcsönök nyújtása és törlesztése</t>
  </si>
  <si>
    <t>Szlovák Önkormányzat</t>
  </si>
  <si>
    <t>Cigány Kisebbségi Önkormányzat</t>
  </si>
  <si>
    <t>Tótkomlós és térsége állati hulladék-kezelési Önkormányzati Társulás</t>
  </si>
  <si>
    <t>IV. Ellátottak juttatásai</t>
  </si>
  <si>
    <t>II. Felhalmozásra átvett pénz áho-n kívülről</t>
  </si>
  <si>
    <t>III. Önkormányzatok költségvetési támogatása</t>
  </si>
  <si>
    <t>V. Támogatásértékű bevételek</t>
  </si>
  <si>
    <t>IV.  Ellátottak pénzbeli juttatásai</t>
  </si>
  <si>
    <t xml:space="preserve"> </t>
  </si>
  <si>
    <t>III. Támogatásértékű bevétel</t>
  </si>
  <si>
    <t>I. Támogatásértékű bevételek</t>
  </si>
  <si>
    <t xml:space="preserve">    Átvett pénzeszköz működésre</t>
  </si>
  <si>
    <r>
      <t xml:space="preserve">IV. Központosított előirányzat </t>
    </r>
    <r>
      <rPr>
        <sz val="12"/>
        <rFont val="Times New Roman"/>
        <family val="1"/>
      </rPr>
      <t>(nemzetiségi fenntartói támog.)</t>
    </r>
  </si>
  <si>
    <t xml:space="preserve">III. Központosított előirányzat </t>
  </si>
  <si>
    <t>II. Önkormányzati támogatás  (SZJA és helyi adó 0,24  %-a)</t>
  </si>
  <si>
    <t xml:space="preserve">II. Központosított előirányzat </t>
  </si>
  <si>
    <t>X.  Céltartalék</t>
  </si>
  <si>
    <t>XI. Általános tartalék</t>
  </si>
  <si>
    <t>IX.    Fejlesztési hitel visszafizetés</t>
  </si>
  <si>
    <t>XII. Működési hitel visszafizetés</t>
  </si>
  <si>
    <t>IV.   Társadalmi és szociálpolitikai juttatás</t>
  </si>
  <si>
    <t>VI. Felhalmozási pénzmaradvány</t>
  </si>
  <si>
    <t>VI. Önkormányzati támogatás (SZJA és helyi adó  0,64 %-a)</t>
  </si>
  <si>
    <t>III. Önkormányzati támogatás  (SZJA és helyi adó 0,76%-a)</t>
  </si>
  <si>
    <t>IV. Önkormányzati támogatás (SZJA és helyi adó 20,49 %-a)</t>
  </si>
  <si>
    <t>II. Önkormányzat sajátos működési bevétele</t>
  </si>
  <si>
    <t xml:space="preserve">    Egyéb sajátos bevétel</t>
  </si>
  <si>
    <r>
      <t xml:space="preserve">IV. Központosított előirányzat </t>
    </r>
    <r>
      <rPr>
        <sz val="12"/>
        <rFont val="Times New Roman"/>
        <family val="1"/>
      </rPr>
      <t>(működési támogatás)</t>
    </r>
  </si>
  <si>
    <t>Önkormányzati támogatás %-a</t>
  </si>
  <si>
    <t>30 fő</t>
  </si>
  <si>
    <t>III. Támogatásértékű bevételek</t>
  </si>
  <si>
    <t>V.    Felújítások</t>
  </si>
  <si>
    <t>VI.  Beruházások</t>
  </si>
  <si>
    <t>VII. Támogatásértékű működési kiadás</t>
  </si>
  <si>
    <t>IV. Önkormányzati támogatás  (SZJA és helyi adó  4,85 %-a)</t>
  </si>
  <si>
    <t>VII. Önkormányzati támogatás (SZJA és helyi adó 55,03 %-a)</t>
  </si>
  <si>
    <t>Polgármester</t>
  </si>
  <si>
    <t>nincs meghatározva</t>
  </si>
  <si>
    <r>
      <t xml:space="preserve">Megbízási díjas </t>
    </r>
    <r>
      <rPr>
        <sz val="10"/>
        <rFont val="Arial"/>
        <family val="2"/>
      </rPr>
      <t>(Gyámhivatal, gondnoki feladatok)</t>
    </r>
  </si>
  <si>
    <r>
      <t xml:space="preserve">Számlát adó megbízási díjas </t>
    </r>
    <r>
      <rPr>
        <sz val="10"/>
        <rFont val="Arial"/>
        <family val="2"/>
      </rPr>
      <t>(ügyvédi munkadíj)</t>
    </r>
  </si>
  <si>
    <r>
      <t xml:space="preserve">Közalkalmazott </t>
    </r>
    <r>
      <rPr>
        <sz val="10"/>
        <rFont val="Arial"/>
        <family val="2"/>
      </rPr>
      <t>(Háziorvosi szolgálat)</t>
    </r>
  </si>
  <si>
    <t>1 fő</t>
  </si>
  <si>
    <r>
      <t xml:space="preserve">Megbízási díjas </t>
    </r>
    <r>
      <rPr>
        <sz val="10"/>
        <rFont val="Arial"/>
        <family val="2"/>
      </rPr>
      <t>(jogi tanácsadó)</t>
    </r>
  </si>
  <si>
    <r>
      <t xml:space="preserve">Munka Törvénykönyv szerinti foglalkoztatott </t>
    </r>
    <r>
      <rPr>
        <sz val="10"/>
        <rFont val="Arial"/>
        <family val="2"/>
      </rPr>
      <t>(szociális foglalkoztatott)</t>
    </r>
  </si>
  <si>
    <r>
      <t xml:space="preserve">Számlát adó megbízási díjas </t>
    </r>
    <r>
      <rPr>
        <sz val="10"/>
        <rFont val="Arial"/>
        <family val="2"/>
      </rPr>
      <t>(orvos, pszichológiai tanácsadó)</t>
    </r>
  </si>
  <si>
    <r>
      <t xml:space="preserve">Megbízási díjas </t>
    </r>
    <r>
      <rPr>
        <sz val="10"/>
        <rFont val="Arial"/>
        <family val="2"/>
      </rPr>
      <t>(térítési díjbeszedő)</t>
    </r>
  </si>
  <si>
    <r>
      <t xml:space="preserve">Megbízási díjasok </t>
    </r>
    <r>
      <rPr>
        <sz val="10"/>
        <rFont val="Arial"/>
        <family val="2"/>
      </rPr>
      <t>(néptánccsop. népdalkör vezetők)</t>
    </r>
  </si>
  <si>
    <r>
      <t xml:space="preserve">Számlát adó megbízási díjasok </t>
    </r>
    <r>
      <rPr>
        <sz val="10"/>
        <rFont val="Arial"/>
        <family val="2"/>
      </rPr>
      <t>(gyermekzenekar vezető)</t>
    </r>
  </si>
  <si>
    <t xml:space="preserve">              látogatás idején</t>
  </si>
  <si>
    <r>
      <t xml:space="preserve">                               </t>
    </r>
    <r>
      <rPr>
        <sz val="10"/>
        <rFont val="Arial"/>
        <family val="2"/>
      </rPr>
      <t>(múzeumi munkák)</t>
    </r>
  </si>
  <si>
    <t xml:space="preserve">    nincs meghatározva</t>
  </si>
  <si>
    <r>
      <t xml:space="preserve">Közcélú foglalkoztatott </t>
    </r>
    <r>
      <rPr>
        <sz val="10"/>
        <rFont val="Arial"/>
        <family val="2"/>
      </rPr>
      <t>(éves viszonylatban, teljes munkaidőbe kifejezve</t>
    </r>
    <r>
      <rPr>
        <sz val="8"/>
        <rFont val="Arial"/>
        <family val="2"/>
      </rPr>
      <t>)</t>
    </r>
  </si>
  <si>
    <t>VI. Önkormányzati támogatás  (SZJA és helyi adó  15,12 %-a)</t>
  </si>
  <si>
    <t>IV. Önkormányzati támogatás  (SZJA és helyi adó 2,86 %-a)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</si>
</sst>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0\ &quot;Ft&quot;"/>
    <numFmt numFmtId="173" formatCode="#,##0.000"/>
    <numFmt numFmtId="174" formatCode="0.000"/>
  </numFmts>
  <fonts count="2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2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1" fillId="0" borderId="24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lef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3" fontId="1" fillId="0" borderId="37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right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7" fillId="0" borderId="0" xfId="0" applyNumberFormat="1" applyFont="1" applyAlignment="1">
      <alignment/>
    </xf>
    <xf numFmtId="3" fontId="2" fillId="0" borderId="36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vertical="center" wrapText="1"/>
    </xf>
    <xf numFmtId="3" fontId="1" fillId="0" borderId="3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1" width="60.7109375" style="0" customWidth="1"/>
    <col min="2" max="2" width="9.28125" style="0" customWidth="1"/>
    <col min="3" max="3" width="10.8515625" style="0" customWidth="1"/>
  </cols>
  <sheetData>
    <row r="1" spans="1:3" ht="18.75">
      <c r="A1" s="93" t="s">
        <v>25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24</v>
      </c>
      <c r="B3" s="93"/>
      <c r="C3" s="93"/>
    </row>
    <row r="6" ht="13.5" thickBot="1">
      <c r="C6" s="27" t="s">
        <v>34</v>
      </c>
    </row>
    <row r="7" spans="1:3" ht="15.75">
      <c r="A7" s="87" t="s">
        <v>0</v>
      </c>
      <c r="B7" s="1"/>
      <c r="C7" s="1"/>
    </row>
    <row r="8" spans="1:3" ht="16.5" thickBot="1">
      <c r="A8" s="88"/>
      <c r="B8" s="2"/>
      <c r="C8" s="2"/>
    </row>
    <row r="9" spans="1:3" ht="15.75">
      <c r="A9" s="3" t="s">
        <v>1</v>
      </c>
      <c r="B9" s="4"/>
      <c r="C9" s="5">
        <f>+B10</f>
        <v>9918</v>
      </c>
    </row>
    <row r="10" spans="1:3" ht="15.75">
      <c r="A10" s="6" t="s">
        <v>43</v>
      </c>
      <c r="B10" s="4">
        <v>9918</v>
      </c>
      <c r="C10" s="4"/>
    </row>
    <row r="11" spans="1:3" s="29" customFormat="1" ht="15.75">
      <c r="A11" s="3" t="s">
        <v>72</v>
      </c>
      <c r="B11" s="5"/>
      <c r="C11" s="5">
        <f>+B12</f>
        <v>3562</v>
      </c>
    </row>
    <row r="12" spans="1:3" s="77" customFormat="1" ht="15.75">
      <c r="A12" s="6" t="s">
        <v>73</v>
      </c>
      <c r="B12" s="4">
        <f>1252+110+2000+200</f>
        <v>3562</v>
      </c>
      <c r="C12" s="4"/>
    </row>
    <row r="13" spans="1:3" ht="15.75">
      <c r="A13" s="7" t="s">
        <v>52</v>
      </c>
      <c r="B13" s="5"/>
      <c r="C13" s="5">
        <f>SUM(B14:B14)</f>
        <v>25790</v>
      </c>
    </row>
    <row r="14" spans="1:3" ht="15.75">
      <c r="A14" s="8" t="s">
        <v>4</v>
      </c>
      <c r="B14" s="4">
        <v>25790</v>
      </c>
      <c r="C14" s="4"/>
    </row>
    <row r="15" spans="1:3" ht="15.75">
      <c r="A15" s="7" t="s">
        <v>38</v>
      </c>
      <c r="B15" s="4"/>
      <c r="C15" s="5">
        <v>31656</v>
      </c>
    </row>
    <row r="16" spans="1:3" ht="15.75">
      <c r="A16" s="7" t="s">
        <v>41</v>
      </c>
      <c r="B16" s="5"/>
      <c r="C16" s="5">
        <f>B17+B18</f>
        <v>119375</v>
      </c>
    </row>
    <row r="17" spans="1:3" ht="15.75">
      <c r="A17" s="8" t="s">
        <v>6</v>
      </c>
      <c r="B17" s="4">
        <v>11371</v>
      </c>
      <c r="C17" s="4"/>
    </row>
    <row r="18" spans="1:3" ht="15.75">
      <c r="A18" s="8" t="s">
        <v>7</v>
      </c>
      <c r="B18" s="4">
        <v>108004</v>
      </c>
      <c r="C18" s="4"/>
    </row>
    <row r="19" spans="1:8" ht="15.75">
      <c r="A19" s="7" t="s">
        <v>42</v>
      </c>
      <c r="B19" s="4"/>
      <c r="C19" s="5">
        <f>B20</f>
        <v>180</v>
      </c>
      <c r="H19" s="40"/>
    </row>
    <row r="20" spans="1:3" ht="15.75">
      <c r="A20" s="7" t="s">
        <v>8</v>
      </c>
      <c r="B20" s="4">
        <v>180</v>
      </c>
      <c r="C20" s="5"/>
    </row>
    <row r="21" spans="1:5" ht="15.75">
      <c r="A21" s="7" t="s">
        <v>68</v>
      </c>
      <c r="B21" s="49"/>
      <c r="C21" s="48">
        <v>54000</v>
      </c>
      <c r="E21">
        <f>+C22/347947*100</f>
        <v>55.03395632093393</v>
      </c>
    </row>
    <row r="22" spans="1:4" ht="15.75" customHeight="1" thickBot="1">
      <c r="A22" s="32" t="s">
        <v>82</v>
      </c>
      <c r="B22" s="31"/>
      <c r="C22" s="33">
        <f>190225+1264</f>
        <v>191489</v>
      </c>
      <c r="D22">
        <f>+C22/C23*100</f>
        <v>43.922517604422325</v>
      </c>
    </row>
    <row r="23" spans="1:5" ht="19.5" thickBot="1">
      <c r="A23" s="9" t="s">
        <v>9</v>
      </c>
      <c r="B23" s="10"/>
      <c r="C23" s="11">
        <f>SUM(C9:C22)</f>
        <v>435970</v>
      </c>
      <c r="E23" s="40">
        <f>+C47-C23</f>
        <v>0</v>
      </c>
    </row>
    <row r="25" ht="13.5" thickBot="1"/>
    <row r="26" spans="1:3" ht="15.75">
      <c r="A26" s="89" t="s">
        <v>10</v>
      </c>
      <c r="B26" s="12"/>
      <c r="C26" s="91"/>
    </row>
    <row r="27" spans="1:3" ht="16.5" thickBot="1">
      <c r="A27" s="90"/>
      <c r="B27" s="13"/>
      <c r="C27" s="92"/>
    </row>
    <row r="28" spans="1:3" ht="15.75">
      <c r="A28" s="14" t="s">
        <v>11</v>
      </c>
      <c r="B28" s="15"/>
      <c r="C28" s="15">
        <f>B29+B30+B31</f>
        <v>80157</v>
      </c>
    </row>
    <row r="29" spans="1:3" ht="15.75">
      <c r="A29" s="16" t="s">
        <v>12</v>
      </c>
      <c r="B29" s="17">
        <v>61536</v>
      </c>
      <c r="C29" s="18"/>
    </row>
    <row r="30" spans="1:3" ht="15.75">
      <c r="A30" s="16" t="s">
        <v>13</v>
      </c>
      <c r="B30" s="17">
        <v>11666</v>
      </c>
      <c r="C30" s="18"/>
    </row>
    <row r="31" spans="1:3" ht="15.75">
      <c r="A31" s="16" t="s">
        <v>14</v>
      </c>
      <c r="B31" s="17">
        <v>6955</v>
      </c>
      <c r="C31" s="18"/>
    </row>
    <row r="32" spans="1:5" ht="15.75">
      <c r="A32" s="19" t="s">
        <v>15</v>
      </c>
      <c r="B32" s="20"/>
      <c r="C32" s="15">
        <v>22838</v>
      </c>
      <c r="E32" s="40"/>
    </row>
    <row r="33" spans="1:3" ht="15.75">
      <c r="A33" s="19" t="s">
        <v>16</v>
      </c>
      <c r="B33" s="20"/>
      <c r="C33" s="15">
        <v>45420</v>
      </c>
    </row>
    <row r="34" spans="1:3" ht="15.75">
      <c r="A34" s="19" t="s">
        <v>17</v>
      </c>
      <c r="B34" s="20"/>
      <c r="C34" s="20">
        <f>B35+B36</f>
        <v>54568</v>
      </c>
    </row>
    <row r="35" spans="1:3" ht="15.75">
      <c r="A35" s="21" t="s">
        <v>18</v>
      </c>
      <c r="B35" s="22">
        <v>53068</v>
      </c>
      <c r="C35" s="23"/>
    </row>
    <row r="36" spans="1:3" ht="15.75">
      <c r="A36" s="21" t="s">
        <v>19</v>
      </c>
      <c r="B36" s="22">
        <v>1500</v>
      </c>
      <c r="C36" s="23"/>
    </row>
    <row r="37" spans="1:6" ht="15.75">
      <c r="A37" s="19" t="s">
        <v>20</v>
      </c>
      <c r="B37" s="20"/>
      <c r="C37" s="15">
        <v>50</v>
      </c>
      <c r="F37" s="40"/>
    </row>
    <row r="38" spans="1:7" ht="15.75">
      <c r="A38" s="19" t="s">
        <v>44</v>
      </c>
      <c r="B38" s="20"/>
      <c r="C38" s="20">
        <v>50536</v>
      </c>
      <c r="G38" s="40"/>
    </row>
    <row r="39" spans="1:7" ht="15.75">
      <c r="A39" s="19" t="s">
        <v>45</v>
      </c>
      <c r="B39" s="20"/>
      <c r="C39" s="20">
        <v>136169</v>
      </c>
      <c r="E39" s="40"/>
      <c r="G39" s="40"/>
    </row>
    <row r="40" spans="1:3" ht="15.75">
      <c r="A40" s="19" t="s">
        <v>46</v>
      </c>
      <c r="B40" s="20"/>
      <c r="C40" s="20">
        <v>1700</v>
      </c>
    </row>
    <row r="41" spans="1:3" ht="15.75">
      <c r="A41" s="19" t="s">
        <v>65</v>
      </c>
      <c r="B41" s="20"/>
      <c r="C41" s="20">
        <f>B42+B43</f>
        <v>7286</v>
      </c>
    </row>
    <row r="42" spans="1:3" ht="15.75">
      <c r="A42" s="16" t="s">
        <v>21</v>
      </c>
      <c r="B42" s="17">
        <v>675</v>
      </c>
      <c r="C42" s="17"/>
    </row>
    <row r="43" spans="1:3" ht="15.75">
      <c r="A43" s="16" t="s">
        <v>22</v>
      </c>
      <c r="B43" s="17">
        <v>6611</v>
      </c>
      <c r="C43" s="17"/>
    </row>
    <row r="44" spans="1:3" ht="15.75">
      <c r="A44" s="19" t="s">
        <v>63</v>
      </c>
      <c r="B44" s="20"/>
      <c r="C44" s="20">
        <v>19421</v>
      </c>
    </row>
    <row r="45" spans="1:3" ht="15.75">
      <c r="A45" s="64" t="s">
        <v>64</v>
      </c>
      <c r="B45" s="20"/>
      <c r="C45" s="20">
        <v>7825</v>
      </c>
    </row>
    <row r="46" spans="1:3" ht="16.5" thickBot="1">
      <c r="A46" s="19" t="s">
        <v>66</v>
      </c>
      <c r="B46" s="20"/>
      <c r="C46" s="20">
        <v>10000</v>
      </c>
    </row>
    <row r="47" spans="1:3" s="36" customFormat="1" ht="19.5" thickBot="1">
      <c r="A47" s="34" t="s">
        <v>23</v>
      </c>
      <c r="B47" s="35"/>
      <c r="C47" s="35">
        <f>SUM(C28:C46)</f>
        <v>435970</v>
      </c>
    </row>
    <row r="48" ht="12.75">
      <c r="D48" t="s">
        <v>55</v>
      </c>
    </row>
    <row r="49" spans="1:3" ht="12.75">
      <c r="A49" s="29" t="s">
        <v>83</v>
      </c>
      <c r="C49" s="29">
        <v>1</v>
      </c>
    </row>
    <row r="50" spans="1:3" ht="12.75">
      <c r="A50" s="85" t="s">
        <v>35</v>
      </c>
      <c r="C50" s="39">
        <v>26.5</v>
      </c>
    </row>
    <row r="51" spans="1:3" ht="12.75">
      <c r="A51" s="85" t="s">
        <v>36</v>
      </c>
      <c r="C51" s="39">
        <v>1</v>
      </c>
    </row>
    <row r="52" spans="1:6" ht="15.75">
      <c r="A52" s="85" t="s">
        <v>85</v>
      </c>
      <c r="C52" s="39" t="s">
        <v>84</v>
      </c>
      <c r="F52" s="84"/>
    </row>
    <row r="53" spans="1:3" ht="12.75">
      <c r="A53" s="85" t="s">
        <v>86</v>
      </c>
      <c r="C53" s="39" t="s">
        <v>84</v>
      </c>
    </row>
    <row r="54" spans="1:3" ht="12.75">
      <c r="A54" s="85" t="s">
        <v>75</v>
      </c>
      <c r="B54" s="29"/>
      <c r="C54" s="78">
        <f>+C22/C23*100</f>
        <v>43.922517604422325</v>
      </c>
    </row>
  </sheetData>
  <sheetProtection/>
  <mergeCells count="5">
    <mergeCell ref="A7:A8"/>
    <mergeCell ref="A26:A27"/>
    <mergeCell ref="C26:C27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&amp;R&amp;12III. Tájékoztató tábla</oddHead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6">
      <selection activeCell="G24" sqref="G24"/>
    </sheetView>
  </sheetViews>
  <sheetFormatPr defaultColWidth="9.140625" defaultRowHeight="12.75"/>
  <cols>
    <col min="1" max="1" width="62.140625" style="0" customWidth="1"/>
    <col min="2" max="2" width="8.421875" style="0" bestFit="1" customWidth="1"/>
    <col min="3" max="3" width="12.7109375" style="0" bestFit="1" customWidth="1"/>
  </cols>
  <sheetData>
    <row r="1" spans="1:3" ht="18.75">
      <c r="A1" s="93" t="s">
        <v>25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49</v>
      </c>
      <c r="B3" s="93"/>
      <c r="C3" s="93"/>
    </row>
    <row r="4" spans="1:3" ht="18.75">
      <c r="A4" s="37"/>
      <c r="B4" s="37"/>
      <c r="C4" s="37"/>
    </row>
    <row r="5" spans="1:9" ht="18.75">
      <c r="A5" s="37"/>
      <c r="B5" s="37"/>
      <c r="C5" s="37"/>
      <c r="I5" s="77"/>
    </row>
    <row r="7" ht="13.5" thickBot="1">
      <c r="C7" s="27" t="s">
        <v>34</v>
      </c>
    </row>
    <row r="8" spans="1:3" ht="15.75">
      <c r="A8" s="87" t="s">
        <v>0</v>
      </c>
      <c r="B8" s="1"/>
      <c r="C8" s="1"/>
    </row>
    <row r="9" spans="1:3" ht="16.5" thickBot="1">
      <c r="A9" s="88"/>
      <c r="B9" s="2"/>
      <c r="C9" s="2"/>
    </row>
    <row r="10" spans="1:3" ht="15.75">
      <c r="A10" s="7" t="s">
        <v>57</v>
      </c>
      <c r="B10" s="5"/>
      <c r="C10" s="5">
        <f>B11</f>
        <v>11764</v>
      </c>
    </row>
    <row r="11" spans="1:3" ht="15.75">
      <c r="A11" s="8" t="s">
        <v>6</v>
      </c>
      <c r="B11" s="4">
        <v>11764</v>
      </c>
      <c r="C11" s="4"/>
    </row>
    <row r="12" spans="1:4" ht="16.5" thickBot="1">
      <c r="A12" s="32" t="s">
        <v>61</v>
      </c>
      <c r="B12" s="31"/>
      <c r="C12" s="33">
        <v>822</v>
      </c>
      <c r="D12">
        <f>+C12/C13*100</f>
        <v>6.531066264102972</v>
      </c>
    </row>
    <row r="13" spans="1:5" ht="16.5" thickBot="1">
      <c r="A13" s="9" t="s">
        <v>9</v>
      </c>
      <c r="B13" s="10"/>
      <c r="C13" s="10">
        <f>SUM(C10+C12)</f>
        <v>12586</v>
      </c>
      <c r="E13" s="40">
        <f>+C22-C13</f>
        <v>0</v>
      </c>
    </row>
    <row r="15" ht="13.5" thickBot="1"/>
    <row r="16" spans="1:3" ht="15.75">
      <c r="A16" s="89" t="s">
        <v>10</v>
      </c>
      <c r="B16" s="12"/>
      <c r="C16" s="91"/>
    </row>
    <row r="17" spans="1:3" ht="16.5" thickBot="1">
      <c r="A17" s="90"/>
      <c r="B17" s="13"/>
      <c r="C17" s="92"/>
    </row>
    <row r="18" spans="1:3" ht="15.75">
      <c r="A18" s="14" t="s">
        <v>11</v>
      </c>
      <c r="B18" s="15"/>
      <c r="C18" s="15">
        <f>SUM(+B19)</f>
        <v>130</v>
      </c>
    </row>
    <row r="19" spans="1:3" ht="15.75">
      <c r="A19" s="16" t="s">
        <v>14</v>
      </c>
      <c r="B19" s="17">
        <v>130</v>
      </c>
      <c r="C19" s="18"/>
    </row>
    <row r="20" spans="1:3" ht="15.75">
      <c r="A20" s="19" t="s">
        <v>15</v>
      </c>
      <c r="B20" s="20"/>
      <c r="C20" s="15">
        <v>36</v>
      </c>
    </row>
    <row r="21" spans="1:3" ht="16.5" thickBot="1">
      <c r="A21" s="19" t="s">
        <v>16</v>
      </c>
      <c r="B21" s="20"/>
      <c r="C21" s="15">
        <v>12420</v>
      </c>
    </row>
    <row r="22" spans="1:3" ht="16.5" thickBot="1">
      <c r="A22" s="24" t="s">
        <v>23</v>
      </c>
      <c r="B22" s="25"/>
      <c r="C22" s="25">
        <f>SUM(+C21+C20+C18)</f>
        <v>12586</v>
      </c>
    </row>
    <row r="24" spans="1:3" ht="12.75">
      <c r="A24" s="85" t="s">
        <v>75</v>
      </c>
      <c r="B24" s="29"/>
      <c r="C24" s="78">
        <f>+C12/C13*100</f>
        <v>6.531066264102972</v>
      </c>
    </row>
  </sheetData>
  <sheetProtection/>
  <mergeCells count="5">
    <mergeCell ref="A1:C1"/>
    <mergeCell ref="A3:C3"/>
    <mergeCell ref="A8:A9"/>
    <mergeCell ref="A16:A17"/>
    <mergeCell ref="C16:C17"/>
  </mergeCells>
  <printOptions/>
  <pageMargins left="0.75" right="0.75" top="1" bottom="1" header="0.5" footer="0.5"/>
  <pageSetup orientation="portrait" paperSize="9" scale="95" r:id="rId1"/>
  <headerFooter alignWithMargins="0">
    <oddHeader>&amp;RIII. Tájékoztató tábla</oddHeader>
    <oddFooter>&amp;C11</oddFoot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6">
      <selection activeCell="G21" sqref="G21"/>
    </sheetView>
  </sheetViews>
  <sheetFormatPr defaultColWidth="9.140625" defaultRowHeight="12.75"/>
  <cols>
    <col min="1" max="1" width="60.00390625" style="0" customWidth="1"/>
    <col min="2" max="2" width="9.28125" style="0" customWidth="1"/>
    <col min="3" max="3" width="10.7109375" style="0" customWidth="1"/>
  </cols>
  <sheetData>
    <row r="1" spans="1:3" ht="18.75">
      <c r="A1" s="93" t="s">
        <v>25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26</v>
      </c>
      <c r="B3" s="93"/>
      <c r="C3" s="93"/>
    </row>
    <row r="6" ht="13.5" thickBot="1">
      <c r="C6" s="27" t="s">
        <v>34</v>
      </c>
    </row>
    <row r="7" spans="1:3" ht="15.75">
      <c r="A7" s="87" t="s">
        <v>0</v>
      </c>
      <c r="B7" s="47"/>
      <c r="C7" s="45"/>
    </row>
    <row r="8" spans="1:3" ht="16.5" thickBot="1">
      <c r="A8" s="95"/>
      <c r="B8" s="52"/>
      <c r="C8" s="46"/>
    </row>
    <row r="9" spans="1:3" ht="15.75">
      <c r="A9" s="54" t="s">
        <v>1</v>
      </c>
      <c r="B9" s="55"/>
      <c r="C9" s="56">
        <f>+B10+B11</f>
        <v>14260</v>
      </c>
    </row>
    <row r="10" spans="1:3" ht="15.75">
      <c r="A10" s="8" t="s">
        <v>2</v>
      </c>
      <c r="B10" s="17">
        <v>13346</v>
      </c>
      <c r="C10" s="49"/>
    </row>
    <row r="11" spans="1:3" ht="15.75">
      <c r="A11" s="8" t="s">
        <v>3</v>
      </c>
      <c r="B11" s="17">
        <v>914</v>
      </c>
      <c r="C11" s="49"/>
    </row>
    <row r="12" spans="1:3" ht="15.75">
      <c r="A12" s="7" t="s">
        <v>39</v>
      </c>
      <c r="B12" s="20"/>
      <c r="C12" s="48">
        <f>SUM(B13:B15)</f>
        <v>145934</v>
      </c>
    </row>
    <row r="13" spans="1:3" ht="15.75">
      <c r="A13" s="8" t="s">
        <v>4</v>
      </c>
      <c r="B13" s="17">
        <f>139637-219</f>
        <v>139418</v>
      </c>
      <c r="C13" s="49"/>
    </row>
    <row r="14" spans="1:5" ht="15.75">
      <c r="A14" s="8" t="s">
        <v>5</v>
      </c>
      <c r="B14" s="17">
        <f>527+219</f>
        <v>746</v>
      </c>
      <c r="C14" s="49"/>
      <c r="E14" s="40"/>
    </row>
    <row r="15" spans="1:3" ht="15.75">
      <c r="A15" s="8" t="s">
        <v>37</v>
      </c>
      <c r="B15" s="17">
        <v>5770</v>
      </c>
      <c r="C15" s="49"/>
    </row>
    <row r="16" spans="1:3" ht="15.75">
      <c r="A16" s="7" t="s">
        <v>56</v>
      </c>
      <c r="B16" s="17"/>
      <c r="C16" s="48">
        <f>+B17</f>
        <v>3063</v>
      </c>
    </row>
    <row r="17" spans="1:3" ht="15.75">
      <c r="A17" s="8" t="s">
        <v>6</v>
      </c>
      <c r="B17" s="17">
        <v>3063</v>
      </c>
      <c r="C17" s="49"/>
    </row>
    <row r="18" spans="1:4" s="30" customFormat="1" ht="18.75" customHeight="1" thickBot="1">
      <c r="A18" s="50" t="s">
        <v>71</v>
      </c>
      <c r="B18" s="51"/>
      <c r="C18" s="57">
        <v>71304</v>
      </c>
      <c r="D18" s="61">
        <f>+C18/C19*100</f>
        <v>30.398915420722115</v>
      </c>
    </row>
    <row r="19" spans="1:5" ht="19.5" thickBot="1">
      <c r="A19" s="42" t="s">
        <v>9</v>
      </c>
      <c r="B19" s="53"/>
      <c r="C19" s="43">
        <f>SUM(C12+C9+C18+C16)</f>
        <v>234561</v>
      </c>
      <c r="E19" s="40">
        <f>+C32-C19</f>
        <v>0</v>
      </c>
    </row>
    <row r="21" ht="13.5" thickBot="1"/>
    <row r="22" spans="1:3" ht="15.75">
      <c r="A22" s="89" t="s">
        <v>10</v>
      </c>
      <c r="B22" s="12"/>
      <c r="C22" s="91"/>
    </row>
    <row r="23" spans="1:3" ht="16.5" thickBot="1">
      <c r="A23" s="90"/>
      <c r="B23" s="13"/>
      <c r="C23" s="92"/>
    </row>
    <row r="24" spans="1:3" ht="15.75">
      <c r="A24" s="14" t="s">
        <v>11</v>
      </c>
      <c r="B24" s="15"/>
      <c r="C24" s="15">
        <f>B25+B26+B27</f>
        <v>130602</v>
      </c>
    </row>
    <row r="25" spans="1:3" ht="15.75">
      <c r="A25" s="16" t="s">
        <v>12</v>
      </c>
      <c r="B25" s="17">
        <v>111830</v>
      </c>
      <c r="C25" s="18"/>
    </row>
    <row r="26" spans="1:3" ht="15.75">
      <c r="A26" s="16" t="s">
        <v>13</v>
      </c>
      <c r="B26" s="17">
        <v>17127</v>
      </c>
      <c r="C26" s="18"/>
    </row>
    <row r="27" spans="1:3" ht="15.75">
      <c r="A27" s="16" t="s">
        <v>14</v>
      </c>
      <c r="B27" s="17">
        <v>1645</v>
      </c>
      <c r="C27" s="18"/>
    </row>
    <row r="28" spans="1:3" ht="15.75" customHeight="1">
      <c r="A28" s="19" t="s">
        <v>15</v>
      </c>
      <c r="B28" s="20"/>
      <c r="C28" s="15">
        <v>43749</v>
      </c>
    </row>
    <row r="29" spans="1:3" ht="15.75" hidden="1">
      <c r="A29" s="19" t="s">
        <v>16</v>
      </c>
      <c r="B29" s="20"/>
      <c r="C29" s="15"/>
    </row>
    <row r="30" spans="1:3" ht="15.75">
      <c r="A30" s="19" t="s">
        <v>16</v>
      </c>
      <c r="B30" s="20"/>
      <c r="C30" s="20">
        <v>55319</v>
      </c>
    </row>
    <row r="31" spans="1:3" ht="16.5" thickBot="1">
      <c r="A31" s="19" t="s">
        <v>54</v>
      </c>
      <c r="B31" s="20"/>
      <c r="C31" s="20">
        <v>4891</v>
      </c>
    </row>
    <row r="32" spans="1:3" s="36" customFormat="1" ht="19.5" thickBot="1">
      <c r="A32" s="34" t="s">
        <v>23</v>
      </c>
      <c r="B32" s="35"/>
      <c r="C32" s="35">
        <f>SUM(C31+C30+C28+C24)</f>
        <v>234561</v>
      </c>
    </row>
    <row r="34" spans="1:3" ht="12.75">
      <c r="A34" s="85" t="s">
        <v>36</v>
      </c>
      <c r="B34" s="77"/>
      <c r="C34" s="39">
        <v>59.75</v>
      </c>
    </row>
    <row r="35" spans="1:3" ht="12.75">
      <c r="A35" s="85" t="s">
        <v>92</v>
      </c>
      <c r="B35" s="29" t="s">
        <v>97</v>
      </c>
      <c r="C35" s="39"/>
    </row>
    <row r="36" spans="1:3" ht="12.75">
      <c r="A36" s="85" t="s">
        <v>75</v>
      </c>
      <c r="B36" s="29"/>
      <c r="C36" s="78">
        <f>+C18/C19*100</f>
        <v>30.398915420722115</v>
      </c>
    </row>
  </sheetData>
  <sheetProtection/>
  <mergeCells count="5">
    <mergeCell ref="A7:A8"/>
    <mergeCell ref="A22:A23"/>
    <mergeCell ref="C22:C23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&amp;R&amp;12III. Tájékoztató tábla</oddHeader>
    <oddFooter>&amp;C10</oddFooter>
  </headerFooter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8">
      <selection activeCell="A19" sqref="A19"/>
    </sheetView>
  </sheetViews>
  <sheetFormatPr defaultColWidth="9.140625" defaultRowHeight="12.75"/>
  <cols>
    <col min="1" max="1" width="62.57421875" style="0" customWidth="1"/>
    <col min="2" max="2" width="9.421875" style="0" bestFit="1" customWidth="1"/>
    <col min="3" max="3" width="12.8515625" style="0" bestFit="1" customWidth="1"/>
    <col min="4" max="6" width="9.28125" style="0" bestFit="1" customWidth="1"/>
  </cols>
  <sheetData>
    <row r="1" spans="1:3" ht="18.75">
      <c r="A1" s="93" t="s">
        <v>25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33</v>
      </c>
      <c r="B3" s="93"/>
      <c r="C3" s="93"/>
    </row>
    <row r="5" ht="13.5" thickBot="1">
      <c r="C5" s="27" t="s">
        <v>34</v>
      </c>
    </row>
    <row r="6" spans="1:3" ht="15.75">
      <c r="A6" s="87" t="s">
        <v>0</v>
      </c>
      <c r="B6" s="1"/>
      <c r="C6" s="1"/>
    </row>
    <row r="7" spans="1:3" ht="16.5" thickBot="1">
      <c r="A7" s="88"/>
      <c r="B7" s="2"/>
      <c r="C7" s="2"/>
    </row>
    <row r="8" spans="1:7" ht="15.75">
      <c r="A8" s="3" t="s">
        <v>1</v>
      </c>
      <c r="B8" s="4"/>
      <c r="C8" s="5">
        <f>+B9</f>
        <v>21076</v>
      </c>
      <c r="G8" s="40">
        <f>+C8+C10+C16</f>
        <v>289295</v>
      </c>
    </row>
    <row r="9" spans="1:3" ht="15.75">
      <c r="A9" s="6" t="s">
        <v>2</v>
      </c>
      <c r="B9" s="4">
        <v>21076</v>
      </c>
      <c r="C9" s="4"/>
    </row>
    <row r="10" spans="1:3" ht="15.75">
      <c r="A10" s="7" t="s">
        <v>51</v>
      </c>
      <c r="B10" s="4"/>
      <c r="C10" s="5">
        <v>40</v>
      </c>
    </row>
    <row r="11" spans="1:3" s="29" customFormat="1" ht="15.75">
      <c r="A11" s="3" t="s">
        <v>72</v>
      </c>
      <c r="B11" s="5"/>
      <c r="C11" s="5">
        <f>+B12</f>
        <v>1869</v>
      </c>
    </row>
    <row r="12" spans="1:3" s="77" customFormat="1" ht="15.75">
      <c r="A12" s="6" t="s">
        <v>73</v>
      </c>
      <c r="B12" s="4">
        <f>1703+166</f>
        <v>1869</v>
      </c>
      <c r="C12" s="4"/>
    </row>
    <row r="13" spans="1:3" ht="15.75">
      <c r="A13" s="7" t="s">
        <v>52</v>
      </c>
      <c r="B13" s="5"/>
      <c r="C13" s="5">
        <f>SUM(B14:B15)</f>
        <v>133163</v>
      </c>
    </row>
    <row r="14" spans="1:3" ht="15.75">
      <c r="A14" s="8" t="s">
        <v>4</v>
      </c>
      <c r="B14" s="4">
        <v>46263</v>
      </c>
      <c r="C14" s="4"/>
    </row>
    <row r="15" spans="1:3" ht="15.75">
      <c r="A15" s="8" t="s">
        <v>5</v>
      </c>
      <c r="B15" s="4">
        <f>13558+1854+16618+9849+11628+33393</f>
        <v>86900</v>
      </c>
      <c r="C15" s="4"/>
    </row>
    <row r="16" spans="1:6" ht="15.75">
      <c r="A16" s="7" t="s">
        <v>53</v>
      </c>
      <c r="B16" s="5"/>
      <c r="C16" s="5">
        <f>B17+B18</f>
        <v>268179</v>
      </c>
      <c r="F16">
        <f>+C19/347947*100</f>
        <v>15.12270546951116</v>
      </c>
    </row>
    <row r="17" spans="1:3" ht="15.75">
      <c r="A17" s="8" t="s">
        <v>6</v>
      </c>
      <c r="B17" s="4">
        <v>11034</v>
      </c>
      <c r="C17" s="4"/>
    </row>
    <row r="18" spans="1:3" ht="15.75">
      <c r="A18" s="8" t="s">
        <v>7</v>
      </c>
      <c r="B18" s="4">
        <v>257145</v>
      </c>
      <c r="C18" s="4"/>
    </row>
    <row r="19" spans="1:4" ht="16.5" thickBot="1">
      <c r="A19" s="32" t="s">
        <v>99</v>
      </c>
      <c r="B19" s="31"/>
      <c r="C19" s="33">
        <v>52619</v>
      </c>
      <c r="D19" s="76">
        <f>+C19/C20*100</f>
        <v>11.032485857937797</v>
      </c>
    </row>
    <row r="20" spans="1:5" ht="16.5" thickBot="1">
      <c r="A20" s="9" t="s">
        <v>9</v>
      </c>
      <c r="B20" s="10"/>
      <c r="C20" s="10">
        <f>SUM(C16+C13+C10+C8+C19+C11)</f>
        <v>476946</v>
      </c>
      <c r="E20" s="40">
        <f>+C34-C20</f>
        <v>0</v>
      </c>
    </row>
    <row r="22" ht="13.5" thickBot="1"/>
    <row r="23" spans="1:3" ht="15.75">
      <c r="A23" s="89" t="s">
        <v>10</v>
      </c>
      <c r="B23" s="12"/>
      <c r="C23" s="91"/>
    </row>
    <row r="24" spans="1:3" ht="16.5" thickBot="1">
      <c r="A24" s="90"/>
      <c r="B24" s="13"/>
      <c r="C24" s="92"/>
    </row>
    <row r="25" spans="1:3" ht="15.75">
      <c r="A25" s="14" t="s">
        <v>11</v>
      </c>
      <c r="B25" s="15"/>
      <c r="C25" s="15">
        <f>SUM(B26+B27)</f>
        <v>26889</v>
      </c>
    </row>
    <row r="26" spans="1:3" ht="15.75">
      <c r="A26" s="16" t="s">
        <v>12</v>
      </c>
      <c r="B26" s="17">
        <v>26879</v>
      </c>
      <c r="C26" s="18"/>
    </row>
    <row r="27" spans="1:3" ht="15.75">
      <c r="A27" s="16" t="s">
        <v>13</v>
      </c>
      <c r="B27" s="17">
        <v>10</v>
      </c>
      <c r="C27" s="18"/>
    </row>
    <row r="28" spans="1:3" ht="15.75">
      <c r="A28" s="19" t="s">
        <v>15</v>
      </c>
      <c r="B28" s="20"/>
      <c r="C28" s="15">
        <v>13134</v>
      </c>
    </row>
    <row r="29" spans="1:3" ht="15.75">
      <c r="A29" s="19" t="s">
        <v>16</v>
      </c>
      <c r="B29" s="20"/>
      <c r="C29" s="15">
        <v>50014</v>
      </c>
    </row>
    <row r="30" spans="1:3" ht="15.75">
      <c r="A30" s="19" t="s">
        <v>67</v>
      </c>
      <c r="B30" s="20"/>
      <c r="C30" s="20">
        <v>65927</v>
      </c>
    </row>
    <row r="31" spans="1:3" ht="15.75">
      <c r="A31" s="19" t="s">
        <v>78</v>
      </c>
      <c r="B31" s="20"/>
      <c r="C31" s="20">
        <v>3043</v>
      </c>
    </row>
    <row r="32" spans="1:3" ht="15.75">
      <c r="A32" s="19" t="s">
        <v>79</v>
      </c>
      <c r="B32" s="20"/>
      <c r="C32" s="20">
        <v>317859</v>
      </c>
    </row>
    <row r="33" spans="1:3" ht="16.5" thickBot="1">
      <c r="A33" s="82" t="s">
        <v>80</v>
      </c>
      <c r="B33" s="83"/>
      <c r="C33" s="83">
        <v>80</v>
      </c>
    </row>
    <row r="34" spans="1:3" ht="16.5" thickBot="1">
      <c r="A34" s="24" t="s">
        <v>23</v>
      </c>
      <c r="B34" s="25"/>
      <c r="C34" s="25">
        <f>SUM(C25:C33)</f>
        <v>476946</v>
      </c>
    </row>
    <row r="36" spans="1:3" ht="12.75">
      <c r="A36" s="29" t="s">
        <v>87</v>
      </c>
      <c r="C36" s="39" t="s">
        <v>88</v>
      </c>
    </row>
    <row r="37" spans="1:3" ht="12.75">
      <c r="A37" s="29" t="s">
        <v>98</v>
      </c>
      <c r="C37" s="39" t="s">
        <v>76</v>
      </c>
    </row>
    <row r="38" spans="1:3" ht="15.75">
      <c r="A38" s="28" t="s">
        <v>75</v>
      </c>
      <c r="B38" s="29"/>
      <c r="C38" s="78">
        <f>+C19/C20*100</f>
        <v>11.032485857937797</v>
      </c>
    </row>
  </sheetData>
  <sheetProtection/>
  <mergeCells count="5">
    <mergeCell ref="A6:A7"/>
    <mergeCell ref="A23:A24"/>
    <mergeCell ref="C23:C24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&amp;R&amp;12III. Tájékoztató tábla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0">
      <selection activeCell="C24" sqref="C24"/>
    </sheetView>
  </sheetViews>
  <sheetFormatPr defaultColWidth="9.140625" defaultRowHeight="12.75"/>
  <cols>
    <col min="1" max="1" width="62.57421875" style="0" customWidth="1"/>
    <col min="2" max="2" width="10.421875" style="0" customWidth="1"/>
    <col min="3" max="3" width="11.7109375" style="0" customWidth="1"/>
  </cols>
  <sheetData>
    <row r="1" spans="1:3" ht="18.75">
      <c r="A1" s="93" t="s">
        <v>25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47</v>
      </c>
      <c r="B3" s="93"/>
      <c r="C3" s="93"/>
    </row>
    <row r="4" spans="1:3" ht="18.75">
      <c r="A4" s="37"/>
      <c r="B4" s="37"/>
      <c r="C4" s="37"/>
    </row>
    <row r="5" spans="1:3" ht="18.75">
      <c r="A5" s="37"/>
      <c r="B5" s="37"/>
      <c r="C5" s="37"/>
    </row>
    <row r="7" ht="13.5" thickBot="1">
      <c r="C7" s="27" t="s">
        <v>34</v>
      </c>
    </row>
    <row r="8" spans="1:3" ht="15.75">
      <c r="A8" s="87" t="s">
        <v>0</v>
      </c>
      <c r="B8" s="1"/>
      <c r="C8" s="1"/>
    </row>
    <row r="9" spans="1:3" ht="16.5" thickBot="1">
      <c r="A9" s="88"/>
      <c r="B9" s="2"/>
      <c r="C9" s="2"/>
    </row>
    <row r="10" spans="1:3" ht="15.75">
      <c r="A10" s="3" t="s">
        <v>1</v>
      </c>
      <c r="B10" s="4"/>
      <c r="C10" s="5">
        <f>+B11+B12</f>
        <v>450</v>
      </c>
    </row>
    <row r="11" spans="1:3" ht="15.75">
      <c r="A11" s="6" t="s">
        <v>2</v>
      </c>
      <c r="B11" s="4">
        <v>350</v>
      </c>
      <c r="C11" s="4"/>
    </row>
    <row r="12" spans="1:3" ht="15.75">
      <c r="A12" s="6" t="s">
        <v>3</v>
      </c>
      <c r="B12" s="4">
        <v>100</v>
      </c>
      <c r="C12" s="4"/>
    </row>
    <row r="13" spans="1:3" ht="16.5" thickBot="1">
      <c r="A13" s="44" t="s">
        <v>62</v>
      </c>
      <c r="B13" s="49"/>
      <c r="C13" s="48">
        <v>805</v>
      </c>
    </row>
    <row r="14" spans="1:3" ht="16.5" thickBot="1">
      <c r="A14" s="9" t="s">
        <v>9</v>
      </c>
      <c r="B14" s="10"/>
      <c r="C14" s="10">
        <f>SUM(+C10+C13)</f>
        <v>1255</v>
      </c>
    </row>
    <row r="16" ht="13.5" thickBot="1"/>
    <row r="17" spans="1:3" ht="15.75">
      <c r="A17" s="89" t="s">
        <v>10</v>
      </c>
      <c r="B17" s="12"/>
      <c r="C17" s="91"/>
    </row>
    <row r="18" spans="1:3" ht="16.5" thickBot="1">
      <c r="A18" s="90"/>
      <c r="B18" s="13"/>
      <c r="C18" s="92"/>
    </row>
    <row r="19" spans="1:3" ht="15.75">
      <c r="A19" s="14" t="s">
        <v>11</v>
      </c>
      <c r="B19" s="15"/>
      <c r="C19" s="15">
        <f>SUM(+B20)</f>
        <v>580</v>
      </c>
    </row>
    <row r="20" spans="1:3" ht="15.75">
      <c r="A20" s="16" t="s">
        <v>14</v>
      </c>
      <c r="B20" s="17">
        <v>580</v>
      </c>
      <c r="C20" s="18"/>
    </row>
    <row r="21" spans="1:3" ht="15.75">
      <c r="A21" s="19" t="s">
        <v>15</v>
      </c>
      <c r="B21" s="20"/>
      <c r="C21" s="15">
        <v>73</v>
      </c>
    </row>
    <row r="22" spans="1:3" ht="15.75">
      <c r="A22" s="19" t="s">
        <v>16</v>
      </c>
      <c r="B22" s="20"/>
      <c r="C22" s="15">
        <v>542</v>
      </c>
    </row>
    <row r="23" spans="1:3" ht="16.5" thickBot="1">
      <c r="A23" s="19" t="s">
        <v>50</v>
      </c>
      <c r="B23" s="20"/>
      <c r="C23" s="20">
        <v>60</v>
      </c>
    </row>
    <row r="24" spans="1:3" ht="16.5" thickBot="1">
      <c r="A24" s="24" t="s">
        <v>23</v>
      </c>
      <c r="B24" s="25"/>
      <c r="C24" s="25">
        <f>SUM(C23+C22+C21+C19)</f>
        <v>1255</v>
      </c>
    </row>
    <row r="25" spans="1:3" ht="15.75">
      <c r="A25" s="28" t="s">
        <v>75</v>
      </c>
      <c r="B25" s="29"/>
      <c r="C25" s="78"/>
    </row>
    <row r="27" spans="1:3" ht="12.75">
      <c r="A27" s="29"/>
      <c r="C27" s="39"/>
    </row>
  </sheetData>
  <sheetProtection/>
  <mergeCells count="5">
    <mergeCell ref="A1:C1"/>
    <mergeCell ref="A3:C3"/>
    <mergeCell ref="A8:A9"/>
    <mergeCell ref="A17:A18"/>
    <mergeCell ref="C17:C1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&amp;R&amp;12III. Tájékoztató tábla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C22" sqref="C22"/>
    </sheetView>
  </sheetViews>
  <sheetFormatPr defaultColWidth="9.140625" defaultRowHeight="12.75"/>
  <cols>
    <col min="1" max="1" width="61.421875" style="0" customWidth="1"/>
    <col min="2" max="2" width="8.421875" style="0" bestFit="1" customWidth="1"/>
    <col min="3" max="3" width="12.7109375" style="0" bestFit="1" customWidth="1"/>
  </cols>
  <sheetData>
    <row r="1" spans="1:3" ht="18.75">
      <c r="A1" s="93" t="s">
        <v>25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48</v>
      </c>
      <c r="B3" s="93"/>
      <c r="C3" s="93"/>
    </row>
    <row r="4" spans="1:3" ht="18.75">
      <c r="A4" s="37"/>
      <c r="B4" s="37"/>
      <c r="C4" s="37"/>
    </row>
    <row r="5" spans="1:3" ht="18.75">
      <c r="A5" s="37"/>
      <c r="B5" s="37"/>
      <c r="C5" s="37"/>
    </row>
    <row r="7" ht="13.5" thickBot="1">
      <c r="C7" s="27" t="s">
        <v>34</v>
      </c>
    </row>
    <row r="8" spans="1:3" ht="15.75">
      <c r="A8" s="87" t="s">
        <v>0</v>
      </c>
      <c r="B8" s="1"/>
      <c r="C8" s="1"/>
    </row>
    <row r="9" spans="1:3" ht="16.5" thickBot="1">
      <c r="A9" s="88"/>
      <c r="B9" s="2"/>
      <c r="C9" s="2"/>
    </row>
    <row r="10" spans="1:3" ht="15.75">
      <c r="A10" s="3" t="s">
        <v>1</v>
      </c>
      <c r="B10" s="4"/>
      <c r="C10" s="5">
        <f>+B11</f>
        <v>700</v>
      </c>
    </row>
    <row r="11" spans="1:3" ht="15.75">
      <c r="A11" s="6" t="s">
        <v>58</v>
      </c>
      <c r="B11" s="4">
        <v>700</v>
      </c>
      <c r="C11" s="4"/>
    </row>
    <row r="12" spans="1:3" s="29" customFormat="1" ht="16.5" thickBot="1">
      <c r="A12" s="63" t="s">
        <v>60</v>
      </c>
      <c r="B12" s="57"/>
      <c r="C12" s="62">
        <v>705</v>
      </c>
    </row>
    <row r="13" spans="1:6" ht="16.5" thickBot="1">
      <c r="A13" s="9" t="s">
        <v>9</v>
      </c>
      <c r="B13" s="10"/>
      <c r="C13" s="10">
        <f>SUM(C10:C12)</f>
        <v>1405</v>
      </c>
      <c r="F13" s="40">
        <f>+C22-C13</f>
        <v>0</v>
      </c>
    </row>
    <row r="15" ht="13.5" thickBot="1"/>
    <row r="16" spans="1:3" ht="15.75">
      <c r="A16" s="89" t="s">
        <v>10</v>
      </c>
      <c r="B16" s="12"/>
      <c r="C16" s="91"/>
    </row>
    <row r="17" spans="1:3" ht="16.5" thickBot="1">
      <c r="A17" s="90"/>
      <c r="B17" s="13"/>
      <c r="C17" s="92"/>
    </row>
    <row r="18" spans="1:3" ht="15.75">
      <c r="A18" s="14" t="s">
        <v>11</v>
      </c>
      <c r="B18" s="15"/>
      <c r="C18" s="15">
        <f>SUM(+B19)</f>
        <v>180</v>
      </c>
    </row>
    <row r="19" spans="1:3" ht="15.75">
      <c r="A19" s="16" t="s">
        <v>14</v>
      </c>
      <c r="B19" s="17">
        <v>180</v>
      </c>
      <c r="C19" s="18"/>
    </row>
    <row r="20" spans="1:3" ht="15.75">
      <c r="A20" s="19" t="s">
        <v>15</v>
      </c>
      <c r="B20" s="20"/>
      <c r="C20" s="15">
        <v>20</v>
      </c>
    </row>
    <row r="21" spans="1:3" ht="16.5" thickBot="1">
      <c r="A21" s="19" t="s">
        <v>16</v>
      </c>
      <c r="B21" s="20"/>
      <c r="C21" s="15">
        <v>1205</v>
      </c>
    </row>
    <row r="22" spans="1:3" ht="16.5" thickBot="1">
      <c r="A22" s="24" t="s">
        <v>23</v>
      </c>
      <c r="B22" s="25"/>
      <c r="C22" s="25">
        <f>+C21+C20+C18</f>
        <v>1405</v>
      </c>
    </row>
    <row r="23" spans="1:3" ht="15.75">
      <c r="A23" s="28" t="s">
        <v>75</v>
      </c>
      <c r="B23" s="29"/>
      <c r="C23" s="78"/>
    </row>
    <row r="25" spans="1:3" ht="12.75">
      <c r="A25" s="29"/>
      <c r="C25" s="39"/>
    </row>
  </sheetData>
  <sheetProtection/>
  <mergeCells count="5">
    <mergeCell ref="A1:C1"/>
    <mergeCell ref="A3:C3"/>
    <mergeCell ref="A8:A9"/>
    <mergeCell ref="A16:A17"/>
    <mergeCell ref="C16:C1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4" r:id="rId1"/>
  <headerFooter alignWithMargins="0">
    <oddHeader>&amp;RIII. Tájékoztató tábla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75" zoomScalePageLayoutView="0" workbookViewId="0" topLeftCell="A18">
      <selection activeCell="A38" sqref="A38"/>
    </sheetView>
  </sheetViews>
  <sheetFormatPr defaultColWidth="9.140625" defaultRowHeight="12.75"/>
  <cols>
    <col min="1" max="1" width="61.421875" style="0" bestFit="1" customWidth="1"/>
    <col min="2" max="2" width="9.57421875" style="0" customWidth="1"/>
    <col min="3" max="3" width="13.7109375" style="0" customWidth="1"/>
  </cols>
  <sheetData>
    <row r="1" spans="1:3" ht="18.75">
      <c r="A1" s="93" t="s">
        <v>25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32</v>
      </c>
      <c r="B3" s="93"/>
      <c r="C3" s="93"/>
    </row>
    <row r="6" ht="13.5" thickBot="1">
      <c r="C6" s="27" t="s">
        <v>34</v>
      </c>
    </row>
    <row r="7" spans="1:3" ht="15.75">
      <c r="A7" s="87" t="s">
        <v>0</v>
      </c>
      <c r="B7" s="1"/>
      <c r="C7" s="1"/>
    </row>
    <row r="8" spans="1:3" ht="16.5" thickBot="1">
      <c r="A8" s="88"/>
      <c r="B8" s="2"/>
      <c r="C8" s="2"/>
    </row>
    <row r="9" spans="1:3" ht="15.75">
      <c r="A9" s="3" t="s">
        <v>1</v>
      </c>
      <c r="B9" s="4"/>
      <c r="C9" s="5">
        <f>+B10+B11</f>
        <v>30854</v>
      </c>
    </row>
    <row r="10" spans="1:3" ht="15.75">
      <c r="A10" s="6" t="s">
        <v>2</v>
      </c>
      <c r="B10" s="4">
        <v>30672</v>
      </c>
      <c r="C10" s="4"/>
    </row>
    <row r="11" spans="1:3" ht="15.75">
      <c r="A11" s="6" t="s">
        <v>3</v>
      </c>
      <c r="B11" s="4">
        <v>182</v>
      </c>
      <c r="C11" s="4"/>
    </row>
    <row r="12" spans="1:3" ht="15.75">
      <c r="A12" s="7" t="s">
        <v>51</v>
      </c>
      <c r="B12" s="4"/>
      <c r="C12" s="5"/>
    </row>
    <row r="13" spans="1:3" ht="15.75">
      <c r="A13" s="7" t="s">
        <v>52</v>
      </c>
      <c r="B13" s="5"/>
      <c r="C13" s="5">
        <f>SUM(B14:B15)</f>
        <v>57223</v>
      </c>
    </row>
    <row r="14" spans="1:3" ht="15.75">
      <c r="A14" s="8" t="s">
        <v>4</v>
      </c>
      <c r="B14" s="4">
        <v>57035</v>
      </c>
      <c r="C14" s="4"/>
    </row>
    <row r="15" spans="1:3" ht="15.75">
      <c r="A15" s="8" t="s">
        <v>5</v>
      </c>
      <c r="B15" s="4">
        <v>188</v>
      </c>
      <c r="C15" s="4"/>
    </row>
    <row r="16" spans="1:3" s="30" customFormat="1" ht="15.75">
      <c r="A16" s="7" t="s">
        <v>40</v>
      </c>
      <c r="B16" s="5"/>
      <c r="C16" s="5">
        <f>SUM(B17)</f>
        <v>747</v>
      </c>
    </row>
    <row r="17" spans="1:6" ht="15.75">
      <c r="A17" s="8" t="s">
        <v>37</v>
      </c>
      <c r="B17" s="4">
        <v>747</v>
      </c>
      <c r="C17" s="4"/>
      <c r="F17">
        <f>+C20/347947*100</f>
        <v>0.6411896064630533</v>
      </c>
    </row>
    <row r="18" spans="1:3" ht="15.75">
      <c r="A18" s="7" t="s">
        <v>53</v>
      </c>
      <c r="B18" s="5"/>
      <c r="C18" s="5">
        <f>SUM(B19)</f>
        <v>119192</v>
      </c>
    </row>
    <row r="19" spans="1:3" ht="15.75">
      <c r="A19" s="8" t="s">
        <v>6</v>
      </c>
      <c r="B19" s="4">
        <v>119192</v>
      </c>
      <c r="C19" s="4"/>
    </row>
    <row r="20" spans="1:4" ht="16.5" thickBot="1">
      <c r="A20" s="32" t="s">
        <v>69</v>
      </c>
      <c r="B20" s="31"/>
      <c r="C20" s="33">
        <v>2231</v>
      </c>
      <c r="D20" s="58">
        <f>+C20/C32*100</f>
        <v>1.061132858019377</v>
      </c>
    </row>
    <row r="21" spans="1:6" ht="16.5" thickBot="1">
      <c r="A21" s="9" t="s">
        <v>9</v>
      </c>
      <c r="B21" s="10"/>
      <c r="C21" s="10">
        <f>SUM(C18+C16+C13+C9+C20)</f>
        <v>210247</v>
      </c>
      <c r="E21" s="40"/>
      <c r="F21" s="40"/>
    </row>
    <row r="23" ht="13.5" thickBot="1"/>
    <row r="24" spans="1:3" ht="15.75">
      <c r="A24" s="89" t="s">
        <v>10</v>
      </c>
      <c r="B24" s="12"/>
      <c r="C24" s="91"/>
    </row>
    <row r="25" spans="1:3" ht="16.5" thickBot="1">
      <c r="A25" s="90"/>
      <c r="B25" s="13"/>
      <c r="C25" s="92"/>
    </row>
    <row r="26" spans="1:3" ht="15.75">
      <c r="A26" s="14" t="s">
        <v>11</v>
      </c>
      <c r="B26" s="15"/>
      <c r="C26" s="15">
        <f>SUM(B27+B28+B29)</f>
        <v>110944</v>
      </c>
    </row>
    <row r="27" spans="1:3" ht="15.75">
      <c r="A27" s="16" t="s">
        <v>12</v>
      </c>
      <c r="B27" s="17">
        <v>107832</v>
      </c>
      <c r="C27" s="18"/>
    </row>
    <row r="28" spans="1:3" ht="15.75">
      <c r="A28" s="16" t="s">
        <v>13</v>
      </c>
      <c r="B28" s="17">
        <v>2782</v>
      </c>
      <c r="C28" s="18"/>
    </row>
    <row r="29" spans="1:3" ht="15.75">
      <c r="A29" s="16" t="s">
        <v>14</v>
      </c>
      <c r="B29" s="17">
        <v>330</v>
      </c>
      <c r="C29" s="18"/>
    </row>
    <row r="30" spans="1:3" ht="15.75">
      <c r="A30" s="19" t="s">
        <v>15</v>
      </c>
      <c r="B30" s="17"/>
      <c r="C30" s="15">
        <v>37916</v>
      </c>
    </row>
    <row r="31" spans="1:3" ht="16.5" thickBot="1">
      <c r="A31" s="19" t="s">
        <v>16</v>
      </c>
      <c r="B31" s="20"/>
      <c r="C31" s="15">
        <v>61387</v>
      </c>
    </row>
    <row r="32" spans="1:3" ht="16.5" thickBot="1">
      <c r="A32" s="24" t="s">
        <v>23</v>
      </c>
      <c r="B32" s="25"/>
      <c r="C32" s="25">
        <f>SUM(C31+C30+C26)</f>
        <v>210247</v>
      </c>
    </row>
    <row r="35" spans="1:3" ht="12.75">
      <c r="A35" s="29" t="s">
        <v>36</v>
      </c>
      <c r="C35" s="39">
        <v>33.08</v>
      </c>
    </row>
    <row r="36" spans="1:3" s="29" customFormat="1" ht="12.75">
      <c r="A36" s="29" t="s">
        <v>90</v>
      </c>
      <c r="C36" s="39">
        <v>72.6</v>
      </c>
    </row>
    <row r="37" spans="1:3" s="29" customFormat="1" ht="12.75">
      <c r="A37" s="29" t="s">
        <v>89</v>
      </c>
      <c r="C37" s="39">
        <v>0.1</v>
      </c>
    </row>
    <row r="38" spans="1:3" s="29" customFormat="1" ht="12.75">
      <c r="A38" s="29" t="s">
        <v>91</v>
      </c>
      <c r="C38" s="39">
        <v>0.33</v>
      </c>
    </row>
    <row r="39" spans="1:3" ht="12.75">
      <c r="A39" s="85" t="s">
        <v>75</v>
      </c>
      <c r="B39" s="29"/>
      <c r="C39" s="78">
        <f>+C20/C21*100</f>
        <v>1.061132858019377</v>
      </c>
    </row>
  </sheetData>
  <sheetProtection/>
  <mergeCells count="5">
    <mergeCell ref="A7:A8"/>
    <mergeCell ref="A24:A25"/>
    <mergeCell ref="C24:C25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&amp;R&amp;12III. Tájékoztató tábla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I31" sqref="I31"/>
    </sheetView>
  </sheetViews>
  <sheetFormatPr defaultColWidth="9.140625" defaultRowHeight="12.75"/>
  <cols>
    <col min="1" max="1" width="61.8515625" style="0" customWidth="1"/>
    <col min="2" max="2" width="8.421875" style="0" bestFit="1" customWidth="1"/>
    <col min="3" max="3" width="11.421875" style="0" customWidth="1"/>
  </cols>
  <sheetData>
    <row r="1" spans="1:3" ht="18.75">
      <c r="A1" s="93" t="s">
        <v>25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29</v>
      </c>
      <c r="B3" s="93"/>
      <c r="C3" s="93"/>
    </row>
    <row r="4" spans="1:3" ht="12.75">
      <c r="A4" s="94" t="s">
        <v>31</v>
      </c>
      <c r="B4" s="94"/>
      <c r="C4" s="94"/>
    </row>
    <row r="5" spans="1:3" ht="12.75">
      <c r="A5" s="38"/>
      <c r="B5" s="38"/>
      <c r="C5" s="38"/>
    </row>
    <row r="7" ht="13.5" thickBot="1">
      <c r="C7" s="27" t="s">
        <v>34</v>
      </c>
    </row>
    <row r="8" spans="1:3" ht="15.75">
      <c r="A8" s="87" t="s">
        <v>0</v>
      </c>
      <c r="B8" s="1"/>
      <c r="C8" s="66"/>
    </row>
    <row r="9" spans="1:3" ht="16.5" thickBot="1">
      <c r="A9" s="88"/>
      <c r="B9" s="2"/>
      <c r="C9" s="67"/>
    </row>
    <row r="10" spans="1:3" ht="15.75">
      <c r="A10" s="54" t="s">
        <v>1</v>
      </c>
      <c r="B10" s="74"/>
      <c r="C10" s="75">
        <f>+B11</f>
        <v>5982</v>
      </c>
    </row>
    <row r="11" spans="1:3" ht="15.75">
      <c r="A11" s="6" t="s">
        <v>2</v>
      </c>
      <c r="B11" s="4">
        <v>5982</v>
      </c>
      <c r="C11" s="69"/>
    </row>
    <row r="12" spans="1:3" ht="15.75">
      <c r="A12" s="7" t="s">
        <v>52</v>
      </c>
      <c r="B12" s="5"/>
      <c r="C12" s="68">
        <f>SUM(B13:B14)</f>
        <v>53453</v>
      </c>
    </row>
    <row r="13" spans="1:3" ht="15.75">
      <c r="A13" s="8" t="s">
        <v>4</v>
      </c>
      <c r="B13" s="4">
        <f>53262-73</f>
        <v>53189</v>
      </c>
      <c r="C13" s="69"/>
    </row>
    <row r="14" spans="1:3" ht="15.75">
      <c r="A14" s="65" t="s">
        <v>5</v>
      </c>
      <c r="B14" s="31">
        <f>191+73</f>
        <v>264</v>
      </c>
      <c r="C14" s="70"/>
    </row>
    <row r="15" spans="1:3" s="29" customFormat="1" ht="15.75">
      <c r="A15" s="7" t="s">
        <v>59</v>
      </c>
      <c r="B15" s="48"/>
      <c r="C15" s="71">
        <v>24874</v>
      </c>
    </row>
    <row r="16" spans="1:5" ht="19.5" thickBot="1">
      <c r="A16" s="42" t="s">
        <v>9</v>
      </c>
      <c r="B16" s="72"/>
      <c r="C16" s="73">
        <f>SUM(C12+C10+C15)</f>
        <v>84309</v>
      </c>
      <c r="E16" s="40">
        <f>+C28-C16</f>
        <v>0</v>
      </c>
    </row>
    <row r="18" ht="13.5" thickBot="1"/>
    <row r="19" spans="1:3" ht="15.75">
      <c r="A19" s="89" t="s">
        <v>10</v>
      </c>
      <c r="B19" s="12"/>
      <c r="C19" s="91"/>
    </row>
    <row r="20" spans="1:3" ht="16.5" thickBot="1">
      <c r="A20" s="90"/>
      <c r="B20" s="13"/>
      <c r="C20" s="92"/>
    </row>
    <row r="21" spans="1:3" ht="15.75">
      <c r="A21" s="14" t="s">
        <v>11</v>
      </c>
      <c r="B21" s="15"/>
      <c r="C21" s="15">
        <f>B22+B23+B24</f>
        <v>43228</v>
      </c>
    </row>
    <row r="22" spans="1:3" ht="15.75">
      <c r="A22" s="16" t="s">
        <v>12</v>
      </c>
      <c r="B22" s="17">
        <v>37718</v>
      </c>
      <c r="C22" s="18"/>
    </row>
    <row r="23" spans="1:3" ht="15.75">
      <c r="A23" s="16" t="s">
        <v>13</v>
      </c>
      <c r="B23" s="17">
        <v>4839</v>
      </c>
      <c r="C23" s="18"/>
    </row>
    <row r="24" spans="1:3" ht="15.75">
      <c r="A24" s="16" t="s">
        <v>14</v>
      </c>
      <c r="B24" s="17">
        <v>671</v>
      </c>
      <c r="C24" s="18"/>
    </row>
    <row r="25" spans="1:3" ht="15.75">
      <c r="A25" s="19" t="s">
        <v>15</v>
      </c>
      <c r="B25" s="20"/>
      <c r="C25" s="15">
        <v>14185</v>
      </c>
    </row>
    <row r="26" spans="1:3" ht="15.75">
      <c r="A26" s="19" t="s">
        <v>16</v>
      </c>
      <c r="B26" s="20"/>
      <c r="C26" s="15">
        <v>25616</v>
      </c>
    </row>
    <row r="27" spans="1:3" ht="16.5" thickBot="1">
      <c r="A27" s="19" t="s">
        <v>54</v>
      </c>
      <c r="B27" s="20"/>
      <c r="C27" s="20">
        <v>1280</v>
      </c>
    </row>
    <row r="28" spans="1:3" ht="16.5" thickBot="1">
      <c r="A28" s="24" t="s">
        <v>23</v>
      </c>
      <c r="B28" s="25"/>
      <c r="C28" s="25">
        <f>SUM(C27+C26+C25+C21)</f>
        <v>84309</v>
      </c>
    </row>
    <row r="30" spans="1:3" ht="12.75">
      <c r="A30" s="85" t="s">
        <v>36</v>
      </c>
      <c r="C30" s="39">
        <v>20.92</v>
      </c>
    </row>
    <row r="31" spans="1:6" ht="12.75">
      <c r="A31" s="85" t="s">
        <v>92</v>
      </c>
      <c r="B31" s="29" t="s">
        <v>97</v>
      </c>
      <c r="C31" s="78"/>
      <c r="E31" s="29"/>
      <c r="F31" s="78"/>
    </row>
  </sheetData>
  <sheetProtection/>
  <mergeCells count="6">
    <mergeCell ref="A8:A9"/>
    <mergeCell ref="A19:A20"/>
    <mergeCell ref="C19:C20"/>
    <mergeCell ref="A1:C1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&amp;R&amp;12III. Tájékoztató tábla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E31" sqref="E31"/>
    </sheetView>
  </sheetViews>
  <sheetFormatPr defaultColWidth="9.140625" defaultRowHeight="12.75"/>
  <cols>
    <col min="1" max="1" width="61.7109375" style="0" customWidth="1"/>
    <col min="2" max="2" width="10.57421875" style="0" customWidth="1"/>
    <col min="3" max="3" width="12.7109375" style="0" bestFit="1" customWidth="1"/>
  </cols>
  <sheetData>
    <row r="1" spans="1:3" ht="18.75">
      <c r="A1" s="93" t="s">
        <v>25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29</v>
      </c>
      <c r="B3" s="93"/>
      <c r="C3" s="93"/>
    </row>
    <row r="4" spans="1:3" ht="12.75">
      <c r="A4" s="94" t="s">
        <v>30</v>
      </c>
      <c r="B4" s="94"/>
      <c r="C4" s="94"/>
    </row>
    <row r="5" spans="1:3" ht="12.75">
      <c r="A5" s="38"/>
      <c r="B5" s="38"/>
      <c r="C5" s="38"/>
    </row>
    <row r="6" spans="1:3" ht="12.75">
      <c r="A6" s="38"/>
      <c r="B6" s="38"/>
      <c r="C6" s="38"/>
    </row>
    <row r="8" ht="13.5" thickBot="1">
      <c r="C8" s="27" t="s">
        <v>34</v>
      </c>
    </row>
    <row r="9" spans="1:3" ht="15.75">
      <c r="A9" s="87" t="s">
        <v>0</v>
      </c>
      <c r="B9" s="1"/>
      <c r="C9" s="1"/>
    </row>
    <row r="10" spans="1:3" ht="16.5" thickBot="1">
      <c r="A10" s="88"/>
      <c r="B10" s="2"/>
      <c r="C10" s="2"/>
    </row>
    <row r="11" spans="1:3" ht="15.75">
      <c r="A11" s="3" t="s">
        <v>1</v>
      </c>
      <c r="B11" s="4"/>
      <c r="C11" s="5">
        <f>+B12+B13</f>
        <v>5578</v>
      </c>
    </row>
    <row r="12" spans="1:3" ht="15.75">
      <c r="A12" s="6" t="s">
        <v>2</v>
      </c>
      <c r="B12" s="4">
        <v>5578</v>
      </c>
      <c r="C12" s="4"/>
    </row>
    <row r="13" spans="1:3" ht="15.75">
      <c r="A13" s="6" t="s">
        <v>3</v>
      </c>
      <c r="B13" s="4"/>
      <c r="C13" s="4"/>
    </row>
    <row r="14" spans="1:3" ht="15.75">
      <c r="A14" s="7" t="s">
        <v>51</v>
      </c>
      <c r="B14" s="4"/>
      <c r="C14" s="5"/>
    </row>
    <row r="15" spans="1:3" ht="15.75">
      <c r="A15" s="7" t="s">
        <v>52</v>
      </c>
      <c r="B15" s="5"/>
      <c r="C15" s="5">
        <f>SUM(B16:B17)</f>
        <v>42384</v>
      </c>
    </row>
    <row r="16" spans="1:7" ht="15.75">
      <c r="A16" s="8" t="s">
        <v>4</v>
      </c>
      <c r="B16" s="4">
        <v>42244</v>
      </c>
      <c r="C16" s="4"/>
      <c r="G16">
        <f>+C18/347947*100</f>
        <v>4.853900162955852</v>
      </c>
    </row>
    <row r="17" spans="1:3" ht="15.75">
      <c r="A17" s="8" t="s">
        <v>5</v>
      </c>
      <c r="B17" s="4">
        <v>140</v>
      </c>
      <c r="C17" s="4"/>
    </row>
    <row r="18" spans="1:4" ht="16.5" thickBot="1">
      <c r="A18" s="32" t="s">
        <v>81</v>
      </c>
      <c r="B18" s="31"/>
      <c r="C18" s="33">
        <f>18153-1264</f>
        <v>16889</v>
      </c>
      <c r="D18" s="59">
        <f>+C18/C30*100</f>
        <v>26.042774976484555</v>
      </c>
    </row>
    <row r="19" spans="1:5" ht="19.5" thickBot="1">
      <c r="A19" s="9" t="s">
        <v>9</v>
      </c>
      <c r="B19" s="10"/>
      <c r="C19" s="11">
        <f>SUM(C15+C11+C18)</f>
        <v>64851</v>
      </c>
      <c r="E19" s="40">
        <f>+C30-C19</f>
        <v>0</v>
      </c>
    </row>
    <row r="21" ht="13.5" thickBot="1"/>
    <row r="22" spans="1:3" ht="15.75">
      <c r="A22" s="89" t="s">
        <v>10</v>
      </c>
      <c r="B22" s="12"/>
      <c r="C22" s="91"/>
    </row>
    <row r="23" spans="1:3" ht="16.5" thickBot="1">
      <c r="A23" s="90"/>
      <c r="B23" s="13"/>
      <c r="C23" s="92"/>
    </row>
    <row r="24" spans="1:3" ht="15.75">
      <c r="A24" s="14" t="s">
        <v>11</v>
      </c>
      <c r="B24" s="15"/>
      <c r="C24" s="15">
        <f>B25+B26+B27</f>
        <v>36245</v>
      </c>
    </row>
    <row r="25" spans="1:3" ht="15.75">
      <c r="A25" s="16" t="s">
        <v>12</v>
      </c>
      <c r="B25" s="17">
        <v>34986</v>
      </c>
      <c r="C25" s="18"/>
    </row>
    <row r="26" spans="1:3" ht="15.75">
      <c r="A26" s="16" t="s">
        <v>13</v>
      </c>
      <c r="B26" s="17">
        <v>1232</v>
      </c>
      <c r="C26" s="18"/>
    </row>
    <row r="27" spans="1:3" ht="15.75">
      <c r="A27" s="16" t="s">
        <v>14</v>
      </c>
      <c r="B27" s="17">
        <v>27</v>
      </c>
      <c r="C27" s="18"/>
    </row>
    <row r="28" spans="1:3" ht="15.75">
      <c r="A28" s="19" t="s">
        <v>15</v>
      </c>
      <c r="B28" s="20"/>
      <c r="C28" s="15">
        <v>11934</v>
      </c>
    </row>
    <row r="29" spans="1:3" ht="16.5" thickBot="1">
      <c r="A29" s="19" t="s">
        <v>16</v>
      </c>
      <c r="B29" s="20"/>
      <c r="C29" s="15">
        <v>16672</v>
      </c>
    </row>
    <row r="30" spans="1:3" ht="16.5" thickBot="1">
      <c r="A30" s="24" t="s">
        <v>23</v>
      </c>
      <c r="B30" s="25"/>
      <c r="C30" s="25">
        <f>SUM(C29+C28+C24)</f>
        <v>64851</v>
      </c>
    </row>
    <row r="32" spans="1:3" ht="12.75">
      <c r="A32" s="85" t="s">
        <v>36</v>
      </c>
      <c r="B32" s="77"/>
      <c r="C32" s="39">
        <v>19.63</v>
      </c>
    </row>
    <row r="33" spans="1:3" ht="12.75">
      <c r="A33" s="85" t="s">
        <v>75</v>
      </c>
      <c r="B33" s="29"/>
      <c r="C33" s="78">
        <f>+C18/C19*100</f>
        <v>26.042774976484555</v>
      </c>
    </row>
  </sheetData>
  <sheetProtection/>
  <mergeCells count="6">
    <mergeCell ref="A9:A10"/>
    <mergeCell ref="A22:A23"/>
    <mergeCell ref="C22:C23"/>
    <mergeCell ref="A1:C1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&amp;R&amp;12III. Tájékoztató tábla</oddHead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H27" sqref="H27"/>
    </sheetView>
  </sheetViews>
  <sheetFormatPr defaultColWidth="9.140625" defaultRowHeight="12.75"/>
  <cols>
    <col min="1" max="1" width="61.421875" style="0" customWidth="1"/>
    <col min="2" max="2" width="10.28125" style="0" customWidth="1"/>
    <col min="3" max="3" width="10.8515625" style="0" customWidth="1"/>
  </cols>
  <sheetData>
    <row r="1" spans="1:3" ht="18.75">
      <c r="A1" s="93" t="s">
        <v>25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28</v>
      </c>
      <c r="B3" s="93"/>
      <c r="C3" s="93"/>
    </row>
    <row r="6" ht="13.5" thickBot="1">
      <c r="C6" s="27" t="s">
        <v>34</v>
      </c>
    </row>
    <row r="7" spans="1:3" ht="15.75">
      <c r="A7" s="87" t="s">
        <v>0</v>
      </c>
      <c r="B7" s="1"/>
      <c r="C7" s="1"/>
    </row>
    <row r="8" spans="1:3" ht="16.5" thickBot="1">
      <c r="A8" s="88"/>
      <c r="B8" s="2"/>
      <c r="C8" s="2"/>
    </row>
    <row r="9" spans="1:3" ht="15.75">
      <c r="A9" s="54" t="s">
        <v>1</v>
      </c>
      <c r="B9" s="74"/>
      <c r="C9" s="75">
        <f>SUM(B10)</f>
        <v>2610</v>
      </c>
    </row>
    <row r="10" spans="1:3" ht="15.75">
      <c r="A10" s="6" t="s">
        <v>2</v>
      </c>
      <c r="B10" s="4">
        <v>2610</v>
      </c>
      <c r="C10" s="69"/>
    </row>
    <row r="11" spans="1:3" ht="15.75">
      <c r="A11" s="7" t="s">
        <v>39</v>
      </c>
      <c r="B11" s="5"/>
      <c r="C11" s="68">
        <f>SUM(B12:B12)</f>
        <v>6925</v>
      </c>
    </row>
    <row r="12" spans="1:6" ht="15.75">
      <c r="A12" s="8" t="s">
        <v>4</v>
      </c>
      <c r="B12" s="4">
        <v>6925</v>
      </c>
      <c r="C12" s="69"/>
      <c r="F12">
        <f>+C15/347947*100</f>
        <v>2.863367122004213</v>
      </c>
    </row>
    <row r="13" spans="1:3" ht="15.75">
      <c r="A13" s="7" t="s">
        <v>77</v>
      </c>
      <c r="B13" s="49"/>
      <c r="C13" s="71">
        <f>+B14</f>
        <v>200</v>
      </c>
    </row>
    <row r="14" spans="1:3" ht="15.75">
      <c r="A14" s="8" t="s">
        <v>6</v>
      </c>
      <c r="B14" s="49">
        <v>200</v>
      </c>
      <c r="C14" s="80"/>
    </row>
    <row r="15" spans="1:4" ht="16.5" thickBot="1">
      <c r="A15" s="42" t="s">
        <v>100</v>
      </c>
      <c r="B15" s="79"/>
      <c r="C15" s="81">
        <v>9963</v>
      </c>
      <c r="D15" s="59">
        <f>+C15/C27*100</f>
        <v>50.578738958269874</v>
      </c>
    </row>
    <row r="16" spans="1:6" ht="19.5" thickBot="1">
      <c r="A16" s="42" t="s">
        <v>9</v>
      </c>
      <c r="B16" s="72"/>
      <c r="C16" s="43">
        <f>SUM(C9:C15)</f>
        <v>19698</v>
      </c>
      <c r="E16" s="40"/>
      <c r="F16" s="40">
        <f>+C27-C16</f>
        <v>0</v>
      </c>
    </row>
    <row r="18" ht="13.5" thickBot="1"/>
    <row r="19" spans="1:3" ht="15.75">
      <c r="A19" s="89" t="s">
        <v>10</v>
      </c>
      <c r="B19" s="12"/>
      <c r="C19" s="91"/>
    </row>
    <row r="20" spans="1:3" ht="16.5" thickBot="1">
      <c r="A20" s="90"/>
      <c r="B20" s="13"/>
      <c r="C20" s="92"/>
    </row>
    <row r="21" spans="1:3" ht="15.75">
      <c r="A21" s="14" t="s">
        <v>11</v>
      </c>
      <c r="B21" s="15"/>
      <c r="C21" s="15">
        <f>B22+B23+B24</f>
        <v>9263</v>
      </c>
    </row>
    <row r="22" spans="1:3" ht="15.75">
      <c r="A22" s="16" t="s">
        <v>12</v>
      </c>
      <c r="B22" s="17">
        <v>7695</v>
      </c>
      <c r="C22" s="18"/>
    </row>
    <row r="23" spans="1:3" ht="15.75">
      <c r="A23" s="16" t="s">
        <v>13</v>
      </c>
      <c r="B23" s="17">
        <v>481</v>
      </c>
      <c r="C23" s="18"/>
    </row>
    <row r="24" spans="1:3" ht="15.75">
      <c r="A24" s="16" t="s">
        <v>14</v>
      </c>
      <c r="B24" s="17">
        <v>1087</v>
      </c>
      <c r="C24" s="18"/>
    </row>
    <row r="25" spans="1:3" ht="15.75">
      <c r="A25" s="19" t="s">
        <v>15</v>
      </c>
      <c r="B25" s="20"/>
      <c r="C25" s="15">
        <v>2875</v>
      </c>
    </row>
    <row r="26" spans="1:3" ht="16.5" thickBot="1">
      <c r="A26" s="19" t="s">
        <v>16</v>
      </c>
      <c r="B26" s="20"/>
      <c r="C26" s="15">
        <v>7560</v>
      </c>
    </row>
    <row r="27" spans="1:3" ht="16.5" thickBot="1">
      <c r="A27" s="24" t="s">
        <v>23</v>
      </c>
      <c r="B27" s="25"/>
      <c r="C27" s="25">
        <f>SUM(C26+C25+C21)</f>
        <v>19698</v>
      </c>
    </row>
    <row r="29" spans="1:4" ht="12.75">
      <c r="A29" s="85" t="s">
        <v>36</v>
      </c>
      <c r="B29" s="77"/>
      <c r="C29" s="39">
        <v>4.38</v>
      </c>
      <c r="D29" s="77"/>
    </row>
    <row r="30" spans="1:4" s="30" customFormat="1" ht="12.75">
      <c r="A30" s="85" t="s">
        <v>93</v>
      </c>
      <c r="B30" s="29"/>
      <c r="C30" s="39">
        <v>0.15</v>
      </c>
      <c r="D30" s="29"/>
    </row>
    <row r="31" spans="1:4" s="30" customFormat="1" ht="12.75">
      <c r="A31" s="85" t="s">
        <v>96</v>
      </c>
      <c r="B31" s="86" t="s">
        <v>95</v>
      </c>
      <c r="C31" s="86"/>
      <c r="D31" s="29"/>
    </row>
    <row r="32" spans="1:4" ht="12.75">
      <c r="A32" s="85" t="s">
        <v>94</v>
      </c>
      <c r="B32" s="77"/>
      <c r="C32" s="39">
        <v>0.1</v>
      </c>
      <c r="D32" s="77"/>
    </row>
    <row r="33" spans="1:4" ht="12.75">
      <c r="A33" s="85" t="s">
        <v>75</v>
      </c>
      <c r="B33" s="29"/>
      <c r="C33" s="78">
        <f>+C15/C16*100</f>
        <v>50.578738958269874</v>
      </c>
      <c r="D33" s="77"/>
    </row>
  </sheetData>
  <sheetProtection/>
  <mergeCells count="5">
    <mergeCell ref="A7:A8"/>
    <mergeCell ref="A19:A20"/>
    <mergeCell ref="C19:C20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&amp;R&amp;12III. Tájékoztató tábla</oddHeader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58.7109375" style="0" customWidth="1"/>
    <col min="2" max="2" width="13.57421875" style="0" customWidth="1"/>
    <col min="3" max="3" width="14.57421875" style="0" customWidth="1"/>
  </cols>
  <sheetData>
    <row r="1" spans="1:3" ht="18.75">
      <c r="A1" s="93" t="s">
        <v>25</v>
      </c>
      <c r="B1" s="93"/>
      <c r="C1" s="93"/>
    </row>
    <row r="2" spans="1:3" ht="18.75">
      <c r="A2" s="26"/>
      <c r="B2" s="26"/>
      <c r="C2" s="26"/>
    </row>
    <row r="3" spans="1:3" ht="18.75">
      <c r="A3" s="93" t="s">
        <v>27</v>
      </c>
      <c r="B3" s="93"/>
      <c r="C3" s="93"/>
    </row>
    <row r="6" ht="13.5" thickBot="1">
      <c r="C6" s="27" t="s">
        <v>34</v>
      </c>
    </row>
    <row r="7" spans="1:3" ht="15.75">
      <c r="A7" s="87" t="s">
        <v>0</v>
      </c>
      <c r="B7" s="1"/>
      <c r="C7" s="1"/>
    </row>
    <row r="8" spans="1:3" ht="16.5" thickBot="1">
      <c r="A8" s="88"/>
      <c r="B8" s="2"/>
      <c r="C8" s="2"/>
    </row>
    <row r="9" spans="1:3" ht="15.75">
      <c r="A9" s="3" t="s">
        <v>1</v>
      </c>
      <c r="B9" s="4"/>
      <c r="C9" s="5">
        <f>SUM(B10)</f>
        <v>2630</v>
      </c>
    </row>
    <row r="10" spans="1:3" ht="15.75">
      <c r="A10" s="6" t="s">
        <v>2</v>
      </c>
      <c r="B10" s="4">
        <v>2630</v>
      </c>
      <c r="C10" s="4"/>
    </row>
    <row r="11" spans="1:3" ht="15.75">
      <c r="A11" s="7" t="s">
        <v>39</v>
      </c>
      <c r="B11" s="5"/>
      <c r="C11" s="5">
        <f>SUM(B12:B14)</f>
        <v>30059</v>
      </c>
    </row>
    <row r="12" spans="1:3" ht="15.75">
      <c r="A12" s="8" t="s">
        <v>4</v>
      </c>
      <c r="B12" s="4">
        <v>20187</v>
      </c>
      <c r="C12" s="4"/>
    </row>
    <row r="13" spans="1:3" ht="15.75">
      <c r="A13" s="8" t="s">
        <v>5</v>
      </c>
      <c r="B13" s="4">
        <v>117</v>
      </c>
      <c r="C13" s="4"/>
    </row>
    <row r="14" spans="1:3" ht="15.75">
      <c r="A14" s="8" t="s">
        <v>37</v>
      </c>
      <c r="B14" s="4">
        <v>9755</v>
      </c>
      <c r="C14" s="4"/>
    </row>
    <row r="15" spans="1:3" ht="15.75">
      <c r="A15" s="44" t="s">
        <v>74</v>
      </c>
      <c r="B15" s="31"/>
      <c r="C15" s="33">
        <v>2330</v>
      </c>
    </row>
    <row r="16" spans="1:5" s="30" customFormat="1" ht="18.75" customHeight="1" thickBot="1">
      <c r="A16" s="32" t="s">
        <v>70</v>
      </c>
      <c r="B16" s="57"/>
      <c r="C16" s="57">
        <v>2630</v>
      </c>
      <c r="D16" s="60">
        <f>+C16/C29*100</f>
        <v>6.98557730617015</v>
      </c>
      <c r="E16" s="41">
        <f>+C29-C17</f>
        <v>0</v>
      </c>
    </row>
    <row r="17" spans="1:3" ht="19.5" thickBot="1">
      <c r="A17" s="9" t="s">
        <v>9</v>
      </c>
      <c r="B17" s="10"/>
      <c r="C17" s="11">
        <f>SUM(C11+C9+C16+C15)</f>
        <v>37649</v>
      </c>
    </row>
    <row r="19" ht="13.5" thickBot="1"/>
    <row r="20" spans="1:3" ht="15.75">
      <c r="A20" s="89" t="s">
        <v>10</v>
      </c>
      <c r="B20" s="12"/>
      <c r="C20" s="91"/>
    </row>
    <row r="21" spans="1:3" ht="16.5" thickBot="1">
      <c r="A21" s="90"/>
      <c r="B21" s="13"/>
      <c r="C21" s="92"/>
    </row>
    <row r="22" spans="1:3" ht="15.75">
      <c r="A22" s="14" t="s">
        <v>11</v>
      </c>
      <c r="B22" s="15"/>
      <c r="C22" s="15">
        <f>B23+B24+B25</f>
        <v>25617</v>
      </c>
    </row>
    <row r="23" spans="1:3" ht="15.75">
      <c r="A23" s="16" t="s">
        <v>12</v>
      </c>
      <c r="B23" s="17">
        <v>20333</v>
      </c>
      <c r="C23" s="18"/>
    </row>
    <row r="24" spans="1:3" ht="15.75">
      <c r="A24" s="16" t="s">
        <v>13</v>
      </c>
      <c r="B24" s="17">
        <v>1800</v>
      </c>
      <c r="C24" s="18"/>
    </row>
    <row r="25" spans="1:3" ht="15.75">
      <c r="A25" s="16" t="s">
        <v>14</v>
      </c>
      <c r="B25" s="17">
        <v>3484</v>
      </c>
      <c r="C25" s="18"/>
    </row>
    <row r="26" spans="1:3" ht="15.75">
      <c r="A26" s="19" t="s">
        <v>15</v>
      </c>
      <c r="B26" s="20"/>
      <c r="C26" s="15">
        <v>8318</v>
      </c>
    </row>
    <row r="27" spans="1:3" ht="15.75">
      <c r="A27" s="19" t="s">
        <v>16</v>
      </c>
      <c r="B27" s="20"/>
      <c r="C27" s="15">
        <v>3014</v>
      </c>
    </row>
    <row r="28" spans="1:3" ht="16.5" thickBot="1">
      <c r="A28" s="19" t="s">
        <v>54</v>
      </c>
      <c r="B28" s="20"/>
      <c r="C28" s="20">
        <v>700</v>
      </c>
    </row>
    <row r="29" spans="1:3" ht="16.5" thickBot="1">
      <c r="A29" s="24" t="s">
        <v>23</v>
      </c>
      <c r="B29" s="25"/>
      <c r="C29" s="25">
        <f>SUM(C28+C27+C26+C22)</f>
        <v>37649</v>
      </c>
    </row>
    <row r="32" spans="1:3" ht="12.75">
      <c r="A32" s="85" t="s">
        <v>36</v>
      </c>
      <c r="B32" s="77"/>
      <c r="C32" s="39">
        <v>13.64</v>
      </c>
    </row>
    <row r="33" spans="1:3" ht="12.75">
      <c r="A33" s="85" t="s">
        <v>75</v>
      </c>
      <c r="B33" s="29"/>
      <c r="C33" s="78">
        <f>+C16/C17*100</f>
        <v>6.98557730617015</v>
      </c>
    </row>
  </sheetData>
  <sheetProtection/>
  <mergeCells count="5">
    <mergeCell ref="A7:A8"/>
    <mergeCell ref="A20:A21"/>
    <mergeCell ref="C20:C21"/>
    <mergeCell ref="A1:C1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&amp;R&amp;12III. Tájékoztató tábla</oddHeader>
    <oddFooter>&amp;C9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2009-02-05T15:03:10Z</cp:lastPrinted>
  <dcterms:created xsi:type="dcterms:W3CDTF">2008-02-05T15:16:12Z</dcterms:created>
  <dcterms:modified xsi:type="dcterms:W3CDTF">2009-02-05T15:08:31Z</dcterms:modified>
  <cp:category/>
  <cp:version/>
  <cp:contentType/>
  <cp:contentStatus/>
</cp:coreProperties>
</file>