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tabRatio="599" firstSheet="5" activeTab="1"/>
  </bookViews>
  <sheets>
    <sheet name="2. melléklet" sheetId="1" r:id="rId1"/>
    <sheet name="3. melléklet" sheetId="2" r:id="rId2"/>
    <sheet name="4. melléklet" sheetId="3" r:id="rId3"/>
    <sheet name="6. melléklet" sheetId="4" r:id="rId4"/>
    <sheet name="7. melléklet" sheetId="5" r:id="rId5"/>
    <sheet name="8. melléklet" sheetId="6" r:id="rId6"/>
    <sheet name="9. melléklet" sheetId="7" r:id="rId7"/>
    <sheet name="10. melléklet" sheetId="8" r:id="rId8"/>
    <sheet name="11. melléklet" sheetId="9" r:id="rId9"/>
    <sheet name="12. melléklet" sheetId="10" r:id="rId10"/>
    <sheet name="13. melléklet" sheetId="11" r:id="rId11"/>
    <sheet name="14. melléklet" sheetId="12" r:id="rId12"/>
    <sheet name="16. melléklet" sheetId="13" r:id="rId13"/>
    <sheet name="Előirányzat felhaszn. ütemterv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<sst xmlns="http://schemas.openxmlformats.org/spreadsheetml/2006/main" count="593" uniqueCount="468">
  <si>
    <t>Megnevezés</t>
  </si>
  <si>
    <t>Intézményi működési bev.</t>
  </si>
  <si>
    <t xml:space="preserve">    </t>
  </si>
  <si>
    <t xml:space="preserve">     Háziorvosi szolgálat</t>
  </si>
  <si>
    <t xml:space="preserve">     Könyvkiadás</t>
  </si>
  <si>
    <r>
      <t xml:space="preserve">      </t>
    </r>
    <r>
      <rPr>
        <i/>
        <sz val="11"/>
        <rFont val="Times New Roman"/>
        <family val="1"/>
      </rPr>
      <t>Múzeum</t>
    </r>
  </si>
  <si>
    <t xml:space="preserve">      Központ</t>
  </si>
  <si>
    <t xml:space="preserve">     Szociális étkeztetés</t>
  </si>
  <si>
    <t xml:space="preserve">     Védőnői szolgálat</t>
  </si>
  <si>
    <t xml:space="preserve">       Iskolai étkeztetés</t>
  </si>
  <si>
    <t>Kommunális adó</t>
  </si>
  <si>
    <t>Iparűzési adó</t>
  </si>
  <si>
    <t>Idegenforgalmi adó</t>
  </si>
  <si>
    <t>Pótlékok, bírságok</t>
  </si>
  <si>
    <t>Gépjárműadó</t>
  </si>
  <si>
    <t>Termőföld bérbeadás</t>
  </si>
  <si>
    <t>Talajterhelési díj</t>
  </si>
  <si>
    <t>SZJA helyben maradó rész</t>
  </si>
  <si>
    <t>SZJA jöv. különbség mérs.</t>
  </si>
  <si>
    <t>Egyéb sajátos bevétel</t>
  </si>
  <si>
    <t xml:space="preserve">     Lakbér</t>
  </si>
  <si>
    <t xml:space="preserve">     Helyiségbér</t>
  </si>
  <si>
    <t xml:space="preserve">     Földhaszonbér</t>
  </si>
  <si>
    <t xml:space="preserve">     Egyéb </t>
  </si>
  <si>
    <t>Normatív állami hozzájárulás</t>
  </si>
  <si>
    <t>Normatív kötött felh. támogatás</t>
  </si>
  <si>
    <t xml:space="preserve">     Rendszeres szoc. segély </t>
  </si>
  <si>
    <t xml:space="preserve">     Időskorúak járadéka</t>
  </si>
  <si>
    <t xml:space="preserve">     Ápolási díj</t>
  </si>
  <si>
    <t xml:space="preserve">    Közcélú foglalkoztatás</t>
  </si>
  <si>
    <t xml:space="preserve">     Szociális továbbképzés</t>
  </si>
  <si>
    <t>ÖSSZESEN</t>
  </si>
  <si>
    <t xml:space="preserve">     Szlovák iskola rekonstrukció</t>
  </si>
  <si>
    <t>III. Szlovák Önkormányzat</t>
  </si>
  <si>
    <t>Támogatásértékű műk.. bev.</t>
  </si>
  <si>
    <t xml:space="preserve">     Iskolaegészségügyi ellátás</t>
  </si>
  <si>
    <t>Támogatásértékű műk. bev.</t>
  </si>
  <si>
    <t>Egyéb önkorm. vagyon bérbead.</t>
  </si>
  <si>
    <t>II. Önkormányzati szakfeladatok</t>
  </si>
  <si>
    <t>Felhalm. átvett pe. lakosságtól</t>
  </si>
  <si>
    <t xml:space="preserve">      Szennyvízelvezetés - Viziközmű</t>
  </si>
  <si>
    <t>IX. J. J. Ált.  Iskola és Gimn.</t>
  </si>
  <si>
    <t>2. melléklet</t>
  </si>
  <si>
    <t xml:space="preserve">     Lakásfenntartási támogatás</t>
  </si>
  <si>
    <t xml:space="preserve">     Pedagógus szakvizsga és továbbk.</t>
  </si>
  <si>
    <t>X. Állati Hulladékkezelési Társulás</t>
  </si>
  <si>
    <t>XI. Önkormányzati feladatra nem tervezett elszámolás</t>
  </si>
  <si>
    <t>TEKI támogatás</t>
  </si>
  <si>
    <t xml:space="preserve">    Önkormányzati Igazgatás</t>
  </si>
  <si>
    <t>Felhalmozásra átvett pe.</t>
  </si>
  <si>
    <t>Kölcsön visszatérülés</t>
  </si>
  <si>
    <t>Támogatáértékű műk.bev.</t>
  </si>
  <si>
    <t xml:space="preserve">     Bölcsőde</t>
  </si>
  <si>
    <t xml:space="preserve">     Gazdasági és ter.fejl. (ROP)</t>
  </si>
  <si>
    <t xml:space="preserve">      HEFOP pályázat</t>
  </si>
  <si>
    <t xml:space="preserve">     Óvodai étkeztetés</t>
  </si>
  <si>
    <t>Iskolai oktatás</t>
  </si>
  <si>
    <t>Óvodai nevelés</t>
  </si>
  <si>
    <t xml:space="preserve">     Saját ingatlan hasznosítás</t>
  </si>
  <si>
    <t xml:space="preserve">V. Szociális Szolgáltató </t>
  </si>
  <si>
    <t>VI. Szlovák Két Tanítási Nyelvű</t>
  </si>
  <si>
    <t>VII.Művelődési Központ</t>
  </si>
  <si>
    <t xml:space="preserve">       Intézmény</t>
  </si>
  <si>
    <r>
      <t xml:space="preserve">        </t>
    </r>
    <r>
      <rPr>
        <i/>
        <sz val="11"/>
        <rFont val="Times New Roman"/>
        <family val="1"/>
      </rPr>
      <t xml:space="preserve">Lapkiadás </t>
    </r>
  </si>
  <si>
    <r>
      <t xml:space="preserve">    </t>
    </r>
    <r>
      <rPr>
        <i/>
        <sz val="11"/>
        <rFont val="Times New Roman"/>
        <family val="1"/>
      </rPr>
      <t xml:space="preserve">   Komlós TV</t>
    </r>
  </si>
  <si>
    <t xml:space="preserve">     Eseti pénzbeli szoc. ellátás</t>
  </si>
  <si>
    <t xml:space="preserve">      Művelődési Központ</t>
  </si>
  <si>
    <t>VIII. Alapfokú Művészetokt.</t>
  </si>
  <si>
    <t xml:space="preserve">IV. Cigány Kisebbségi Önkorm. </t>
  </si>
  <si>
    <t>Támog. értékű műk. bev</t>
  </si>
  <si>
    <t>2008. év</t>
  </si>
  <si>
    <t xml:space="preserve">     Labor</t>
  </si>
  <si>
    <t xml:space="preserve">      Önkormányzati igazgatás</t>
  </si>
  <si>
    <t>Támogatásértékű felhalm-i bev.</t>
  </si>
  <si>
    <t>Támogatásértékű műk-i bev.</t>
  </si>
  <si>
    <r>
      <t xml:space="preserve">  </t>
    </r>
    <r>
      <rPr>
        <i/>
        <sz val="10"/>
        <rFont val="Times New Roman"/>
        <family val="1"/>
      </rPr>
      <t xml:space="preserve">   Egyéb szoc. és gyermekjól. szolg.</t>
    </r>
  </si>
  <si>
    <t xml:space="preserve">     Szociális foglalkoztatás</t>
  </si>
  <si>
    <t xml:space="preserve">      Iskolai oktatás</t>
  </si>
  <si>
    <t>Felhalmozási és tőkejell. bev.</t>
  </si>
  <si>
    <t>Támogatásért. műk. bevétel</t>
  </si>
  <si>
    <t>Támogatásért. felhalm. bevétel</t>
  </si>
  <si>
    <t>ezer Ft-ban</t>
  </si>
  <si>
    <t>I. Önkormányzat Hivatala</t>
  </si>
  <si>
    <t xml:space="preserve">    Körzeti Igazgatási tevékenység</t>
  </si>
  <si>
    <r>
      <t xml:space="preserve">Támogatásértékű műk. bev. </t>
    </r>
    <r>
      <rPr>
        <sz val="9"/>
        <rFont val="Times New Roman"/>
        <family val="1"/>
      </rPr>
      <t>(TB)</t>
    </r>
  </si>
  <si>
    <t xml:space="preserve">     Családsegítő szolgálat</t>
  </si>
  <si>
    <r>
      <t>Támogatásértékű műk.. bev.</t>
    </r>
    <r>
      <rPr>
        <i/>
        <sz val="9"/>
        <rFont val="Times New Roman"/>
        <family val="1"/>
      </rPr>
      <t>(TB)</t>
    </r>
  </si>
  <si>
    <r>
      <t xml:space="preserve">Támogatásértékű műk. bev. </t>
    </r>
    <r>
      <rPr>
        <i/>
        <sz val="9"/>
        <rFont val="Times New Roman"/>
        <family val="1"/>
      </rPr>
      <t>(TB)</t>
    </r>
  </si>
  <si>
    <t xml:space="preserve">      Általános Iskola és Óvoda</t>
  </si>
  <si>
    <t xml:space="preserve">     Átm. elh. bizt. Ellát. (Idősek Háza)</t>
  </si>
  <si>
    <t xml:space="preserve">     Bírságok(Körny.véd.,építési, tűzvéd.)</t>
  </si>
  <si>
    <t xml:space="preserve">      Gimnázium - nappali tagozat</t>
  </si>
  <si>
    <t xml:space="preserve">      Gimnázium - esti  tagozat</t>
  </si>
  <si>
    <t xml:space="preserve">      Kollégiumi étkeztetés</t>
  </si>
  <si>
    <r>
      <t xml:space="preserve">      </t>
    </r>
    <r>
      <rPr>
        <i/>
        <sz val="11"/>
        <rFont val="Times New Roman"/>
        <family val="1"/>
      </rPr>
      <t>HEFOP pályázat</t>
    </r>
  </si>
  <si>
    <t xml:space="preserve">      Intézményi étkeztetés</t>
  </si>
  <si>
    <t xml:space="preserve">      Könyvtár</t>
  </si>
  <si>
    <t xml:space="preserve">      Önkorm. sajátos működ.bev.</t>
  </si>
  <si>
    <t xml:space="preserve">     Önkormányzati ktgvetési tám.</t>
  </si>
  <si>
    <t xml:space="preserve">     Önkormányzat sajátos</t>
  </si>
  <si>
    <t xml:space="preserve">     felhalmozási és tőkejellegű bev.</t>
  </si>
  <si>
    <t>Bevételek részletezése intézményenként, címenként, szakfeladatonként</t>
  </si>
  <si>
    <t>12. melléklet</t>
  </si>
  <si>
    <t xml:space="preserve">Tótkomlós és térsége állati hulladék-kezelési </t>
  </si>
  <si>
    <t xml:space="preserve">Önkormányzati Társulás    </t>
  </si>
  <si>
    <t>Bevételei és Kiadásai</t>
  </si>
  <si>
    <t>2008.</t>
  </si>
  <si>
    <t>Bevételek</t>
  </si>
  <si>
    <r>
      <t xml:space="preserve">I.    Felügyeleti szervtől kapott támog. </t>
    </r>
    <r>
      <rPr>
        <sz val="13"/>
        <rFont val="Times New Roman"/>
        <family val="1"/>
      </rPr>
      <t xml:space="preserve">(önkormányzati   </t>
    </r>
  </si>
  <si>
    <t xml:space="preserve">       támogatás működésre 134 e, felhalmozásra 468 e)</t>
  </si>
  <si>
    <t xml:space="preserve">II.  Támogatásértékű működési bevétel </t>
  </si>
  <si>
    <t xml:space="preserve">III. Támogatásértékű felhalm. bevétel </t>
  </si>
  <si>
    <t>IV.  Felhalmozásra átvett pénzeszköz EU-tól</t>
  </si>
  <si>
    <t xml:space="preserve"> ÖSSZESEN</t>
  </si>
  <si>
    <t>Kiadások</t>
  </si>
  <si>
    <t>I.    Személyi juttatás</t>
  </si>
  <si>
    <t>II.  Munkaadót terhelő járulékok</t>
  </si>
  <si>
    <t xml:space="preserve">III. Dologi és egyéb folyó kiadás </t>
  </si>
  <si>
    <t>IV. Beruházások</t>
  </si>
  <si>
    <t>11. melléklet</t>
  </si>
  <si>
    <t>Cigány Kisebbségi Önkormányzat</t>
  </si>
  <si>
    <t>bevételei és kiadásai</t>
  </si>
  <si>
    <t xml:space="preserve">2008. év </t>
  </si>
  <si>
    <t>I.    Működési bevétel</t>
  </si>
  <si>
    <t>II.  Önkormányzati támogatás</t>
  </si>
  <si>
    <t>III. Támogatás értékű működési bevétel</t>
  </si>
  <si>
    <t>I.   Személyi juttatás</t>
  </si>
  <si>
    <t xml:space="preserve">         Rendszeres személyi juttatás</t>
  </si>
  <si>
    <t xml:space="preserve">         Külső személyi juttatás    </t>
  </si>
  <si>
    <t>III. Dologi és folyó kiadás</t>
  </si>
  <si>
    <t>7. melléklet</t>
  </si>
  <si>
    <t>Civil szervezetek támogatása</t>
  </si>
  <si>
    <t>Civil szervezet megnevezése</t>
  </si>
  <si>
    <t>Támogatási igény összege</t>
  </si>
  <si>
    <t>Javasolt támogatás összege</t>
  </si>
  <si>
    <t>Boldog Mosolyért Alapítvány</t>
  </si>
  <si>
    <t>Gála Kulturális Egyesület</t>
  </si>
  <si>
    <t xml:space="preserve">"Iskoláért a jövő Polgáráért" Alapítvány </t>
  </si>
  <si>
    <t xml:space="preserve">"Komlós" Bűnmegelőzési és Önvédelmi Egyesület </t>
  </si>
  <si>
    <t xml:space="preserve">Komlósi Szlovákok Szervezete </t>
  </si>
  <si>
    <t>Magyar Vörösk. Orosházi Területi Szervez.Tk-i Alapsz.</t>
  </si>
  <si>
    <t>Mozgáskorlátozottak Tótkomlósi Egyesület</t>
  </si>
  <si>
    <t xml:space="preserve">Nagycsaládosok Tótkomlósi Egyesülete </t>
  </si>
  <si>
    <t xml:space="preserve">Önkéntes Tűzoltó Egyesület Tótkomlós </t>
  </si>
  <si>
    <t>Száraz-Ér Társaság Term. és Körny. Egyesület</t>
  </si>
  <si>
    <t>Tótkomlós és Vonzáskörzete közbiztonságáért Alapítvány</t>
  </si>
  <si>
    <t xml:space="preserve">Tótkomlós Fúvószenei Kultúrájáért Alapítvány </t>
  </si>
  <si>
    <t>Tótkomlós Polgárosodásáért Egyesület</t>
  </si>
  <si>
    <t>Tótkomlós Turizmusáért  Egyesület</t>
  </si>
  <si>
    <t xml:space="preserve">Tótkomlósi Rozmár Szenior Úszó Klub Egyesület </t>
  </si>
  <si>
    <t xml:space="preserve">Tótkomlósi Torna Club </t>
  </si>
  <si>
    <t xml:space="preserve">Tótkomlósi Úszó Egyesület </t>
  </si>
  <si>
    <t>Tótkomlósi Városvédő Egyesület</t>
  </si>
  <si>
    <t xml:space="preserve">Városi Nyugdíjas Klub </t>
  </si>
  <si>
    <t>Összesen</t>
  </si>
  <si>
    <t xml:space="preserve">Előirányzat felhasználási ütemterv </t>
  </si>
  <si>
    <t xml:space="preserve">Jan. 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</si>
  <si>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</si>
  <si>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</si>
  <si>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</si>
  <si>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</si>
  <si>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</si>
  <si>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</si>
  <si>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</si>
  <si>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</si>
  <si>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</si>
  <si>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</si>
  <si>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</si>
  <si>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</si>
  <si>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Működési bevételek</t>
  </si>
  <si>
    <t xml:space="preserve">Gépjárműadó </t>
  </si>
  <si>
    <t>SZJA</t>
  </si>
  <si>
    <t>Termőföld bérbeadás, talajterh. díj</t>
  </si>
  <si>
    <t>Önkorm. sajátos felhalm. és tőke bev.</t>
  </si>
  <si>
    <t>Felhalmozási és tőkejellegű bevétel</t>
  </si>
  <si>
    <t>Normatív eloszt. kötött felh. közp.tám.</t>
  </si>
  <si>
    <t>Támogatás értékű működési bevétel</t>
  </si>
  <si>
    <t>Támogatás értékű felhalmozási bevétel</t>
  </si>
  <si>
    <t>Felhalm. és műk. célú támogatás</t>
  </si>
  <si>
    <t>Személyi juttatás</t>
  </si>
  <si>
    <t>Munkaadót terhelő járulékok</t>
  </si>
  <si>
    <t>Dologi és egyéb folyó kiadás</t>
  </si>
  <si>
    <t>Pénzeszköz átadás, egyéb támogatás</t>
  </si>
  <si>
    <t>Társadalmi és szociálpol. juttatás</t>
  </si>
  <si>
    <t>Ellátottak pénzbeli juttatása</t>
  </si>
  <si>
    <t>Beruházás</t>
  </si>
  <si>
    <t>Működési hitel visszafizetés</t>
  </si>
  <si>
    <t>Kölcsönök nyújtása</t>
  </si>
  <si>
    <t>Fejlesztési hitel visszafizetés</t>
  </si>
  <si>
    <t>Támogatás értékű működési kiadás</t>
  </si>
  <si>
    <t>Céltartalék</t>
  </si>
  <si>
    <t>8.  melléklet</t>
  </si>
  <si>
    <t>FELHALMOZÁSI BEVÉTELEK</t>
  </si>
  <si>
    <r>
      <t xml:space="preserve">Önkormányzatok Költségvetési tám. </t>
    </r>
    <r>
      <rPr>
        <sz val="12"/>
        <rFont val="Times New Roman"/>
        <family val="1"/>
      </rPr>
      <t>Szlovák Iskola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TEKI  támog.</t>
    </r>
  </si>
  <si>
    <t>Állati hulladék-kezelés</t>
  </si>
  <si>
    <r>
      <t xml:space="preserve">       </t>
    </r>
    <r>
      <rPr>
        <sz val="12"/>
        <rFont val="Times New Roman"/>
        <family val="1"/>
      </rPr>
      <t xml:space="preserve">  - KIOP pályázat UNIÓS támogatás</t>
    </r>
  </si>
  <si>
    <r>
      <t xml:space="preserve">       </t>
    </r>
    <r>
      <rPr>
        <sz val="12"/>
        <rFont val="Times New Roman"/>
        <family val="1"/>
      </rPr>
      <t xml:space="preserve">  - KIOP pályázat Magyar Államtól fejlesztési támogatás</t>
    </r>
  </si>
  <si>
    <t xml:space="preserve">         - BM önerő</t>
  </si>
  <si>
    <t xml:space="preserve">         - Társulási tagoktól átvett pénz</t>
  </si>
  <si>
    <r>
      <t>Óvoda</t>
    </r>
    <r>
      <rPr>
        <sz val="12"/>
        <rFont val="Times New Roman"/>
        <family val="1"/>
      </rPr>
      <t xml:space="preserve"> I. ütem CÉDE támogatás</t>
    </r>
  </si>
  <si>
    <r>
      <t>Viziközmű</t>
    </r>
    <r>
      <rPr>
        <sz val="12"/>
        <rFont val="Times New Roman"/>
        <family val="1"/>
      </rPr>
      <t xml:space="preserve"> lakosságtól átvett pénzeszköz</t>
    </r>
  </si>
  <si>
    <r>
      <t xml:space="preserve">Szlovák Iskola </t>
    </r>
    <r>
      <rPr>
        <sz val="12"/>
        <rFont val="Times New Roman"/>
        <family val="1"/>
      </rPr>
      <t>HEFOP</t>
    </r>
  </si>
  <si>
    <r>
      <t>Felhalmozási és tőkejellegű</t>
    </r>
    <r>
      <rPr>
        <sz val="12"/>
        <rFont val="Times New Roman"/>
        <family val="1"/>
      </rPr>
      <t xml:space="preserve"> bevétel (bérbeadás, kommunális adó)</t>
    </r>
  </si>
  <si>
    <r>
      <t xml:space="preserve">Lakáshoz jutás </t>
    </r>
    <r>
      <rPr>
        <sz val="12"/>
        <rFont val="Times New Roman"/>
        <family val="1"/>
      </rPr>
      <t>(2007 évi) normatíva 100%-a</t>
    </r>
  </si>
  <si>
    <t>FELHALMOZÁSI BEVÉTEL ÖSSZESEN:</t>
  </si>
  <si>
    <t>FELHALMOZÁSI KIADÁSOK</t>
  </si>
  <si>
    <r>
      <t xml:space="preserve">Óvoda </t>
    </r>
    <r>
      <rPr>
        <sz val="12"/>
        <rFont val="Times New Roman"/>
        <family val="1"/>
      </rPr>
      <t xml:space="preserve">I ütem </t>
    </r>
  </si>
  <si>
    <r>
      <t xml:space="preserve">Óvoda </t>
    </r>
    <r>
      <rPr>
        <sz val="12"/>
        <rFont val="Times New Roman"/>
        <family val="1"/>
      </rPr>
      <t>II ütem pályázati önerő</t>
    </r>
  </si>
  <si>
    <r>
      <t xml:space="preserve">Művelődési Központ </t>
    </r>
    <r>
      <rPr>
        <sz val="12"/>
        <rFont val="Times New Roman"/>
        <family val="1"/>
      </rPr>
      <t>felújítás I. ütem pályázati önerő</t>
    </r>
  </si>
  <si>
    <t>FELÚJÍTÁSOK ÖSSZESEN:</t>
  </si>
  <si>
    <r>
      <t xml:space="preserve">Szlovák Iskola </t>
    </r>
    <r>
      <rPr>
        <sz val="12"/>
        <rFont val="Times New Roman"/>
        <family val="1"/>
      </rPr>
      <t>HEFOP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pályázat számítógépes vásárlás</t>
    </r>
  </si>
  <si>
    <r>
      <t>Önkormányzati Igazgatás</t>
    </r>
    <r>
      <rPr>
        <sz val="12"/>
        <rFont val="Times New Roman"/>
        <family val="1"/>
      </rPr>
      <t xml:space="preserve"> Szlovák Iskola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rekonstrukció </t>
    </r>
  </si>
  <si>
    <r>
      <t xml:space="preserve">Tűzoltó Köztestület pályázati önrész </t>
    </r>
    <r>
      <rPr>
        <sz val="12"/>
        <rFont val="Times New Roman"/>
        <family val="1"/>
      </rPr>
      <t>(fecskendő)</t>
    </r>
  </si>
  <si>
    <r>
      <t xml:space="preserve">Szennyvíztisztító és csatorna </t>
    </r>
    <r>
      <rPr>
        <sz val="12"/>
        <rFont val="Times New Roman"/>
        <family val="1"/>
      </rPr>
      <t>hálózati tervek készítése</t>
    </r>
    <r>
      <rPr>
        <b/>
        <sz val="12"/>
        <rFont val="Times New Roman"/>
        <family val="1"/>
      </rPr>
      <t xml:space="preserve"> </t>
    </r>
  </si>
  <si>
    <r>
      <t xml:space="preserve">Szennyvíztisztító és csatorna </t>
    </r>
    <r>
      <rPr>
        <sz val="12"/>
        <rFont val="Times New Roman"/>
        <family val="1"/>
      </rPr>
      <t>hálózat vízjogi eng. terv dokument.</t>
    </r>
  </si>
  <si>
    <t>Utak építése pályázati önerő</t>
  </si>
  <si>
    <t>Belvízrendezés pályázati önerő</t>
  </si>
  <si>
    <t>BERUHÁZÁSOK ÖSSZESEN:</t>
  </si>
  <si>
    <t>Felhalmozási pe. átadás (Lakáshoz jutók támogatása)</t>
  </si>
  <si>
    <t xml:space="preserve">            Fejlesztések (Fürdő, stb.)          </t>
  </si>
  <si>
    <t xml:space="preserve">            Gépkocsi                                     </t>
  </si>
  <si>
    <t>Fejlesztési hitel kamata (Műk. kiad.-nál tervezett egyéb folyó kiad)</t>
  </si>
  <si>
    <t xml:space="preserve">            Fejlesztések (Fürdő, stb)             </t>
  </si>
  <si>
    <t xml:space="preserve">            Gépkocsi                                       </t>
  </si>
  <si>
    <t>FELHALMOZÁSI KIADÁSOK ÖSSZESEN:</t>
  </si>
  <si>
    <t>16. melléklet</t>
  </si>
  <si>
    <t>Működési és fejlesztési célú bevételek és kiadások</t>
  </si>
  <si>
    <t>2008./2009./2010. évi alakulása</t>
  </si>
  <si>
    <t>I. MŰKÖDÉSI BEVÉTELEK ÉS KIADÁSOK</t>
  </si>
  <si>
    <t xml:space="preserve">Intézményi működési bevételek </t>
  </si>
  <si>
    <t>Önkormányzat sajátos működési bevételei SZJA nélkül</t>
  </si>
  <si>
    <t>Önkormányzatok költségvetési támogatása + SZJA</t>
  </si>
  <si>
    <t>Támogatásértékű működési bevétel</t>
  </si>
  <si>
    <t>Működési kölcsön visszatérülés</t>
  </si>
  <si>
    <t>MŰKÖDÉSI CÉLÚ BEVÉTELEK ÖSSZESEN</t>
  </si>
  <si>
    <t>Munkaadót terhelő járulék</t>
  </si>
  <si>
    <t>Dologi és egyéb folyó kiadások - Kamatfizetés felh.</t>
  </si>
  <si>
    <t>Működési célú pénzeszköz átadás, egyéb támogatás</t>
  </si>
  <si>
    <t xml:space="preserve">Ellátottak pénzbeli juttatása </t>
  </si>
  <si>
    <t>MŰKÖDÉSI CÉLÚ KIADÁSOK ÖSSZESEN</t>
  </si>
  <si>
    <t>II. FELHALMOZÁSI CÉLÚ BEVÉTELEK ÉS KIADÁSOK</t>
  </si>
  <si>
    <t>Felhalm. célú pénzeszközátvétel</t>
  </si>
  <si>
    <t>Támogatásértékű felhalmozási bevétel</t>
  </si>
  <si>
    <t>Lakáshoz jutás és lakásfenntartás normatíva</t>
  </si>
  <si>
    <t>FELHALMOZÁS CÉLÚ BEVÉTEL ÖSSZESEN</t>
  </si>
  <si>
    <t>Felújítások</t>
  </si>
  <si>
    <t>Beruházási kiadások ( ÁFA -val )</t>
  </si>
  <si>
    <t>Felhalmozási célú pénzeszközátadás</t>
  </si>
  <si>
    <t>Felhalmozási célú hitel visszafizetés</t>
  </si>
  <si>
    <t>Felhalmozási célú hitel kamata</t>
  </si>
  <si>
    <t>FELHALMOZÁSI CÉLÚ KIADÁSOK ÖSSZESEN</t>
  </si>
  <si>
    <t>ÖNKORMÁNYZATI BEVÉTEL ÖSSZESEN</t>
  </si>
  <si>
    <t>ÖNKORMÁNYZATI KIADÁS ÖSSZESEN</t>
  </si>
  <si>
    <t>3. melléklet</t>
  </si>
  <si>
    <t>MŰKÖDÉSI BEVÉTELEK</t>
  </si>
  <si>
    <t>részletezése</t>
  </si>
  <si>
    <t>I.        Önkormányzat Hivatala</t>
  </si>
  <si>
    <t xml:space="preserve">            Önkormányzati Igazgatás</t>
  </si>
  <si>
    <t xml:space="preserve">            Körzeti Igazgatási tevékenység</t>
  </si>
  <si>
    <t>II.       Önkormányzati Szakfeladatok</t>
  </si>
  <si>
    <r>
      <t xml:space="preserve">             </t>
    </r>
    <r>
      <rPr>
        <sz val="13"/>
        <rFont val="Times New Roman"/>
        <family val="1"/>
      </rPr>
      <t>Háziorvosi szolgálat</t>
    </r>
  </si>
  <si>
    <r>
      <t xml:space="preserve">       </t>
    </r>
    <r>
      <rPr>
        <sz val="13"/>
        <rFont val="Times New Roman"/>
        <family val="1"/>
      </rPr>
      <t xml:space="preserve">      Labor</t>
    </r>
  </si>
  <si>
    <t xml:space="preserve">             Könyvkiadás</t>
  </si>
  <si>
    <t xml:space="preserve">             Egyéb szociális és gyermekjóléti szolgáltatás</t>
  </si>
  <si>
    <t xml:space="preserve">             Saját ingatlan hasznosítás</t>
  </si>
  <si>
    <t xml:space="preserve">             Gazdasági és területfejl. feladatok (ROP)</t>
  </si>
  <si>
    <t>III.     Szlovák Önkormányzat</t>
  </si>
  <si>
    <t xml:space="preserve">            Igazgatás</t>
  </si>
  <si>
    <t xml:space="preserve">            Múzeum</t>
  </si>
  <si>
    <t xml:space="preserve">IV.    Cigány Kisebbségi Önkormányzat </t>
  </si>
  <si>
    <t>V.      Szociális Szolgáltató Központ</t>
  </si>
  <si>
    <t xml:space="preserve">            Idősek Háza</t>
  </si>
  <si>
    <t xml:space="preserve">            Családsegítő szolgálat</t>
  </si>
  <si>
    <t xml:space="preserve">            Szociális étkeztetés</t>
  </si>
  <si>
    <t xml:space="preserve">            Bölcsőde</t>
  </si>
  <si>
    <t>VI.    Szlovák Két Tanítási Nyelvű Ált. Isk. és Óvoda</t>
  </si>
  <si>
    <t xml:space="preserve">    Szlovák Iskola</t>
  </si>
  <si>
    <t xml:space="preserve">            Szlovák Iskolai étkeztetés</t>
  </si>
  <si>
    <t xml:space="preserve">            Szlovák Iskolai oktatás</t>
  </si>
  <si>
    <t xml:space="preserve">            HEFOP pályázat</t>
  </si>
  <si>
    <t xml:space="preserve">    Óvoda</t>
  </si>
  <si>
    <r>
      <t xml:space="preserve">            </t>
    </r>
    <r>
      <rPr>
        <sz val="13"/>
        <rFont val="Times New Roman"/>
        <family val="1"/>
      </rPr>
      <t>Óvodai étkeztetés</t>
    </r>
  </si>
  <si>
    <t>VII.   Művelődési Központ</t>
  </si>
  <si>
    <t xml:space="preserve">            Művelődési  Központ tevékenysége</t>
  </si>
  <si>
    <t xml:space="preserve">            Könyvtári tevékenység</t>
  </si>
  <si>
    <t xml:space="preserve">            Lapkiadás </t>
  </si>
  <si>
    <t xml:space="preserve">            Komlós Tv. </t>
  </si>
  <si>
    <t>VIII.  Alapfokú Művészetoktatási Intézmény</t>
  </si>
  <si>
    <t>IX.     Jankó János Általános Iskola és Gimnázium</t>
  </si>
  <si>
    <t xml:space="preserve">            Általános iskolai oktatás</t>
  </si>
  <si>
    <t xml:space="preserve">            Gimnázium - Nappali tagozat</t>
  </si>
  <si>
    <t xml:space="preserve">            Gimnázium - Esti tagozat</t>
  </si>
  <si>
    <t xml:space="preserve">            Intézményi étkeztetés</t>
  </si>
  <si>
    <t xml:space="preserve">            Kollégiumi étkeztetés</t>
  </si>
  <si>
    <t>4. melléklet</t>
  </si>
  <si>
    <t xml:space="preserve">Normatív állami hozzájárulás </t>
  </si>
  <si>
    <t xml:space="preserve">Mutató 2008. évi  </t>
  </si>
  <si>
    <t>Ft/mutató 2008. évi</t>
  </si>
  <si>
    <t>2008.01.01-2008.08.31</t>
  </si>
  <si>
    <t>2008.09.01-2008.12.31</t>
  </si>
  <si>
    <t xml:space="preserve">Összesen       2008. évi </t>
  </si>
  <si>
    <t>Település igazgatási, kommunális és sport feladatok</t>
  </si>
  <si>
    <t>Lakott külterülettel kapcsolatos feladatok</t>
  </si>
  <si>
    <t xml:space="preserve">Körzeti igazgatási feladatok alaphozzájárulás </t>
  </si>
  <si>
    <t>Okmányiroda működéséhez hozzájárulás</t>
  </si>
  <si>
    <t>Térségi normatív hozzájárulás építésügyi feladatokhoz</t>
  </si>
  <si>
    <t>Kiegészítő hozzájárulás építésügyi feladatokhoz</t>
  </si>
  <si>
    <t>Gyámügyi igazgatási feladatok</t>
  </si>
  <si>
    <t>Üdülőhelyi feladatok</t>
  </si>
  <si>
    <t>Pénzbeli és természetbeni szociális és gyermekjóléti ellátások</t>
  </si>
  <si>
    <t>Helyi közművelődési és közgyűjteményi feladatok</t>
  </si>
  <si>
    <t>Hozzájárulás tömegközlekedési feladatokhoz</t>
  </si>
  <si>
    <t xml:space="preserve">Szociális és gyermekjóléti alapszolgáltatási feladatok </t>
  </si>
  <si>
    <t>Étkeztetés</t>
  </si>
  <si>
    <t>Házi segítségnyújtás</t>
  </si>
  <si>
    <t xml:space="preserve">Falugondnoki, vagy tanyagondnoki szolgáltatás </t>
  </si>
  <si>
    <t>Bentlakásos és átmeneti elhelyezést nyújtó intézményi ellátás</t>
  </si>
  <si>
    <t xml:space="preserve">Demens betegek intézményi ellátása </t>
  </si>
  <si>
    <t>Nappali szociális intézményi ellátás</t>
  </si>
  <si>
    <t>Bölcsődei ellátás</t>
  </si>
  <si>
    <t>Bölcsődei ingyenes intézményi étkeztetés</t>
  </si>
  <si>
    <t xml:space="preserve">Óvodai nevelés </t>
  </si>
  <si>
    <t xml:space="preserve">Iskolai oktatás </t>
  </si>
  <si>
    <t>Iskolai oktatás 1-4 évf.</t>
  </si>
  <si>
    <t>Iskolai oktatás 5-8 évf.</t>
  </si>
  <si>
    <t>Iskolai oktatás 9-12 évf.</t>
  </si>
  <si>
    <t xml:space="preserve">Gyógypedagógiai nevelés, oktatás az óvodában és az iskolában </t>
  </si>
  <si>
    <t>Visszahelyezett tanuló</t>
  </si>
  <si>
    <t xml:space="preserve">Testi, érzékszervi, középsúlyos értelmi fogyatékos, autista </t>
  </si>
  <si>
    <t xml:space="preserve">Beszédfogyatékos, enyhe ért.fogy., viselkedés fejlődésének organikus okokra visszav. és nem visszavezethető rendellenessége </t>
  </si>
  <si>
    <t>Alapfokú művészetoktatás</t>
  </si>
  <si>
    <t>Zeneművészeti ágon</t>
  </si>
  <si>
    <t>Képzőművészet, színművészet, táncművészet</t>
  </si>
  <si>
    <t>Pedagógiai módszerek támogatása zeneművészeti ágon</t>
  </si>
  <si>
    <t>Pedagógiai módszerek támogatása képző-, ipar-, és táncműv. ágon</t>
  </si>
  <si>
    <t>Bentlakásos közoktatási intézményi ellátás</t>
  </si>
  <si>
    <t>Kollégiumi, externátusi nevelés, oktatás</t>
  </si>
  <si>
    <t>Kollégiumi, diákotthoni lakhatási feltételek megteremtése</t>
  </si>
  <si>
    <t>Kiegészítő hozzájárulás egyéb közoktatási feladatokhoz</t>
  </si>
  <si>
    <t>Általános iskolai napközi foglalkozás</t>
  </si>
  <si>
    <t>Iskolaotthonos osztály 1-4 évf.</t>
  </si>
  <si>
    <t>Nemzeti, etnikai kisebbségi nyelven folyó oktatás</t>
  </si>
  <si>
    <t xml:space="preserve">Két tanítási nyelven folyó oktatás                                </t>
  </si>
  <si>
    <t>Nemzeti, etnikai óvodai nevelés</t>
  </si>
  <si>
    <t>Hozzájárulások szociális jellegű juttatásokhoz</t>
  </si>
  <si>
    <t xml:space="preserve">kedvezményres óvodai, iskolai, koll. étkeztetés </t>
  </si>
  <si>
    <t xml:space="preserve">kieg. Hozzájárulás 5. évf. gyermekv. Ingyenes étk. </t>
  </si>
  <si>
    <t xml:space="preserve">Nappali tanulók ingyenes tankönyvellátása </t>
  </si>
  <si>
    <t xml:space="preserve">Általános hozzájárulás a nappali tanulók tankönyvellátásához </t>
  </si>
  <si>
    <t>Differenciált hozzájárulások</t>
  </si>
  <si>
    <t>Bejáró tanulók 9-13. évfolyamon</t>
  </si>
  <si>
    <t>Összesen:</t>
  </si>
  <si>
    <t>14. melléklet</t>
  </si>
  <si>
    <t>Önálló és részben önálló intézmények</t>
  </si>
  <si>
    <t xml:space="preserve">finanszírozása </t>
  </si>
  <si>
    <t xml:space="preserve">Összes </t>
  </si>
  <si>
    <t>Intézmények</t>
  </si>
  <si>
    <t>Támogatási</t>
  </si>
  <si>
    <t>kiadás</t>
  </si>
  <si>
    <t>saját bevételei</t>
  </si>
  <si>
    <t>igény</t>
  </si>
  <si>
    <t>III.   Szlovák Önkormányzat</t>
  </si>
  <si>
    <t>IV.  Cigány Kisebbségi Önkormányzat</t>
  </si>
  <si>
    <t>V.   Szociális Szolgáltató Központ</t>
  </si>
  <si>
    <t>VI.  Szlovák Két Tanítási Nyelvű</t>
  </si>
  <si>
    <t xml:space="preserve">       Általános Iskola és Óvoda</t>
  </si>
  <si>
    <t xml:space="preserve">         Szlovák Iskola</t>
  </si>
  <si>
    <t xml:space="preserve">         Óvoda</t>
  </si>
  <si>
    <t>VII.  Művelődési Központ</t>
  </si>
  <si>
    <t>VIII. Alapfokú Művészetokt. Intézmény</t>
  </si>
  <si>
    <t>IX.   J. J. Általános Iskola és Gim.</t>
  </si>
  <si>
    <t xml:space="preserve"> X.   Állati hulladék-kezelési Társulás</t>
  </si>
  <si>
    <t>6. melléklet</t>
  </si>
  <si>
    <t>Működési pe. átadás a Rózsa Fürdő Kht-nak közhasznú tev.-re</t>
  </si>
  <si>
    <t>Működési pe. átadás a Rózsa Fürdő Kht-nak Fürdő működtetésre</t>
  </si>
  <si>
    <t>Civil szervezeteknek átadott pénzeszköz</t>
  </si>
  <si>
    <t>Civil szervezetek támogatása képviselői felajánlásból</t>
  </si>
  <si>
    <t>Lakáshoz jutók támogatása</t>
  </si>
  <si>
    <t>Evangélikus Egyház</t>
  </si>
  <si>
    <t>Római Katolikus Egyház</t>
  </si>
  <si>
    <t>Orosháza Helios Alapítvány</t>
  </si>
  <si>
    <t>Rádió Weekend rendezvények támogatása</t>
  </si>
  <si>
    <t>Autó Sport Egyesület</t>
  </si>
  <si>
    <t>Egyéb</t>
  </si>
  <si>
    <t xml:space="preserve"> </t>
  </si>
  <si>
    <t xml:space="preserve">                                     Támogatásértékű működési kiadás</t>
  </si>
  <si>
    <r>
      <t>Egyébb szociális és gyermekjóléti szolg.</t>
    </r>
    <r>
      <rPr>
        <sz val="13"/>
        <rFont val="Times New Roman"/>
        <family val="1"/>
      </rPr>
      <t xml:space="preserve"> állami gond. díjak átad.</t>
    </r>
  </si>
  <si>
    <r>
      <t>Önkormányzati Igazgatás</t>
    </r>
    <r>
      <rPr>
        <sz val="13"/>
        <rFont val="Times New Roman"/>
        <family val="1"/>
      </rPr>
      <t xml:space="preserve"> -  Gyomai üdülő fenntartására</t>
    </r>
  </si>
  <si>
    <t>Ellátottak juttatásai</t>
  </si>
  <si>
    <t xml:space="preserve">   ezer Ft-ban</t>
  </si>
  <si>
    <t xml:space="preserve">Alapfokú Művészetoktatási Intézmény    </t>
  </si>
  <si>
    <t xml:space="preserve">                 - tanulói tandíjkedvezmény</t>
  </si>
  <si>
    <t>Szlovák Két Tanítási Nyelvű Általános Iskola és Óvoda</t>
  </si>
  <si>
    <t xml:space="preserve">                 - tanulói tankönyv kedvezmény</t>
  </si>
  <si>
    <t>J.J. Általános Iskola és Gimnázium</t>
  </si>
  <si>
    <t xml:space="preserve">                 - gimnáziumi ösztöndíj</t>
  </si>
  <si>
    <t xml:space="preserve">                 - útravaló program</t>
  </si>
  <si>
    <t>Szlovák Önkormányzat</t>
  </si>
  <si>
    <t xml:space="preserve">                 - nyelvvizsga támogatás</t>
  </si>
  <si>
    <t>10. melléklet</t>
  </si>
  <si>
    <t xml:space="preserve">Igazgatás </t>
  </si>
  <si>
    <t>Múzeum</t>
  </si>
  <si>
    <t xml:space="preserve">  I. Működési bevétel</t>
  </si>
  <si>
    <t xml:space="preserve">       Szolgáltatások ellenértéke (jegyeladás)</t>
  </si>
  <si>
    <t xml:space="preserve">       Működésre átvett pénzeszköz</t>
  </si>
  <si>
    <t xml:space="preserve">       Továbbszámlázott szolgáltatás</t>
  </si>
  <si>
    <t xml:space="preserve"> II. Önkormányzati támogatás</t>
  </si>
  <si>
    <t xml:space="preserve">  I. Személyi juttatás</t>
  </si>
  <si>
    <t xml:space="preserve">         Állományba nem tartozók juttatásai</t>
  </si>
  <si>
    <t xml:space="preserve"> II. Munkaadót terhelő járulékok</t>
  </si>
  <si>
    <t>III. Dologi és egyéb folyó kiadás</t>
  </si>
  <si>
    <t>IV. Egyéb pénzbeli juttatás</t>
  </si>
  <si>
    <t>9. melléklet</t>
  </si>
  <si>
    <t>Társadalmi és szociálpolitikai juttatás részletezése</t>
  </si>
  <si>
    <t>Önkormányzatok által folyósított ellátások</t>
  </si>
  <si>
    <t>Rendszeres szociális pénzbeli ellátások</t>
  </si>
  <si>
    <t xml:space="preserve">Időskorúak járadéka                                              </t>
  </si>
  <si>
    <t xml:space="preserve">Normatív ápolási díj                                       </t>
  </si>
  <si>
    <t>Normatív lakásfenntartási támogatás</t>
  </si>
  <si>
    <t>Önkormányzati szabályozású lakásfenntartási támogatás</t>
  </si>
  <si>
    <t>67 %-ban csökkent munkaképességű rendszeres szociális segélye</t>
  </si>
  <si>
    <t>Rendszeres szociális segély kereső tevékenység mellett</t>
  </si>
  <si>
    <t>Munkanélküli ellátások</t>
  </si>
  <si>
    <t>Tartós munkanélküliek rendszeres szociális segélye</t>
  </si>
  <si>
    <t>Eseti pénzbeli szociális ellátás</t>
  </si>
  <si>
    <t>Átmeneti segély</t>
  </si>
  <si>
    <t>Temetési segély</t>
  </si>
  <si>
    <t>Köztemetés</t>
  </si>
  <si>
    <t>Méltányossági közgyógy igazolvány</t>
  </si>
  <si>
    <t>Felnőttek természetbeni ellátása</t>
  </si>
  <si>
    <t>Eseti pénzbeli gyermekvédelmi ellátás</t>
  </si>
  <si>
    <t>Rendkívüli gyermekvédelmi támogatás</t>
  </si>
  <si>
    <t>Gyermekek természetbeni ellátása</t>
  </si>
  <si>
    <t>Önkormányzat által folyósított ellátás összesen</t>
  </si>
  <si>
    <t>Egyéb pénzbeli juttatások</t>
  </si>
  <si>
    <t>Eseti pénzbeli  szociális ellátás</t>
  </si>
  <si>
    <t>Mozgáskorlátozottak közlekedési támogatása</t>
  </si>
  <si>
    <r>
      <t xml:space="preserve">Felsőoktatási tanulók ösztöndíja </t>
    </r>
    <r>
      <rPr>
        <sz val="11"/>
        <rFont val="Times New Roman"/>
        <family val="1"/>
      </rPr>
      <t>(Bursa Hungarica)</t>
    </r>
  </si>
  <si>
    <t>Egyéb pénzbeli juttatás összesen</t>
  </si>
  <si>
    <t>VÉGÖSSZESEN</t>
  </si>
  <si>
    <t>13. melléklet</t>
  </si>
  <si>
    <t xml:space="preserve">Több éves elkötelezettségek </t>
  </si>
  <si>
    <t>HITELEK</t>
  </si>
  <si>
    <t>Gépjármű vásárlási hitel</t>
  </si>
  <si>
    <t>2009.</t>
  </si>
  <si>
    <t>Tőke</t>
  </si>
  <si>
    <t>Kamat</t>
  </si>
  <si>
    <t>Öszesen</t>
  </si>
  <si>
    <t>Beruházási hitel (Fürdő stb.)</t>
  </si>
  <si>
    <t xml:space="preserve"> ezer Ft-ban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</si>
  <si>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</si>
  <si>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</si>
  <si>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</si>
  <si>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</si>
  <si>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</si>
  <si>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</si>
  <si>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</si>
  <si>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</si>
  <si>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</si>
  <si>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 xml:space="preserve"> Működési hitel </t>
  </si>
  <si>
    <t xml:space="preserve">Kamat </t>
  </si>
  <si>
    <t>BERUHÁZÁS</t>
  </si>
  <si>
    <t>Komplex belvíz elvezetési program</t>
  </si>
  <si>
    <t>Tótkomlósra eső rész</t>
  </si>
  <si>
    <t>ezer forintban</t>
  </si>
  <si>
    <t>Támogatás (85%)</t>
  </si>
  <si>
    <t>Saját forrás (15%)</t>
  </si>
  <si>
    <t>Beruházás összes költsége: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</si>
</sst>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</numFmts>
  <fonts count="40">
    <font>
      <sz val="10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Arial"/>
      <family val="0"/>
    </font>
    <font>
      <i/>
      <sz val="9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1"/>
      <name val="Arial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3"/>
      <name val="Arial"/>
      <family val="0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3"/>
      <name val="Times New Roman"/>
      <family val="1"/>
    </font>
    <font>
      <b/>
      <sz val="10"/>
      <name val="Arial"/>
      <family val="0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7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3" fontId="3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2" fillId="0" borderId="5" xfId="0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2" fillId="0" borderId="3" xfId="0" applyNumberFormat="1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 wrapText="1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wrapText="1"/>
    </xf>
    <xf numFmtId="0" fontId="13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3" fontId="7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17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vertical="top" wrapText="1"/>
    </xf>
    <xf numFmtId="3" fontId="15" fillId="0" borderId="1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vertical="top" wrapText="1"/>
    </xf>
    <xf numFmtId="3" fontId="18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right" indent="3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3" fontId="17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3" fontId="19" fillId="0" borderId="1" xfId="0" applyNumberFormat="1" applyFont="1" applyBorder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wrapText="1"/>
    </xf>
    <xf numFmtId="3" fontId="17" fillId="0" borderId="10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23" fillId="0" borderId="9" xfId="0" applyFont="1" applyBorder="1" applyAlignment="1">
      <alignment vertical="center" wrapText="1"/>
    </xf>
    <xf numFmtId="0" fontId="9" fillId="0" borderId="12" xfId="0" applyFont="1" applyBorder="1" applyAlignment="1">
      <alignment vertical="top" wrapText="1"/>
    </xf>
    <xf numFmtId="3" fontId="9" fillId="0" borderId="13" xfId="0" applyNumberFormat="1" applyFont="1" applyBorder="1" applyAlignment="1">
      <alignment horizontal="right" vertical="top" wrapText="1"/>
    </xf>
    <xf numFmtId="3" fontId="9" fillId="0" borderId="14" xfId="0" applyNumberFormat="1" applyFont="1" applyBorder="1" applyAlignment="1">
      <alignment horizontal="right" vertical="top" wrapText="1"/>
    </xf>
    <xf numFmtId="0" fontId="17" fillId="0" borderId="0" xfId="0" applyFont="1" applyAlignment="1">
      <alignment horizontal="right"/>
    </xf>
    <xf numFmtId="0" fontId="2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3" fontId="3" fillId="0" borderId="15" xfId="0" applyNumberFormat="1" applyFont="1" applyBorder="1" applyAlignment="1">
      <alignment horizontal="right" vertical="top" wrapText="1"/>
    </xf>
    <xf numFmtId="0" fontId="25" fillId="0" borderId="16" xfId="0" applyFont="1" applyBorder="1" applyAlignment="1">
      <alignment vertical="top" wrapText="1"/>
    </xf>
    <xf numFmtId="3" fontId="25" fillId="0" borderId="16" xfId="0" applyNumberFormat="1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3" fontId="26" fillId="0" borderId="1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26" fillId="0" borderId="5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center" vertical="top" wrapText="1"/>
    </xf>
    <xf numFmtId="3" fontId="26" fillId="0" borderId="17" xfId="0" applyNumberFormat="1" applyFont="1" applyBorder="1" applyAlignment="1">
      <alignment horizontal="right" vertical="top" wrapText="1"/>
    </xf>
    <xf numFmtId="0" fontId="26" fillId="0" borderId="3" xfId="0" applyFont="1" applyBorder="1" applyAlignment="1">
      <alignment horizontal="center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26" fillId="0" borderId="3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3" fontId="26" fillId="0" borderId="3" xfId="0" applyNumberFormat="1" applyFont="1" applyBorder="1" applyAlignment="1">
      <alignment horizontal="right" vertical="top" wrapText="1"/>
    </xf>
    <xf numFmtId="0" fontId="2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3" fontId="27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3" fontId="28" fillId="0" borderId="1" xfId="0" applyNumberFormat="1" applyFont="1" applyBorder="1" applyAlignment="1">
      <alignment horizontal="right"/>
    </xf>
    <xf numFmtId="0" fontId="27" fillId="0" borderId="1" xfId="0" applyFont="1" applyBorder="1" applyAlignment="1">
      <alignment/>
    </xf>
    <xf numFmtId="0" fontId="19" fillId="0" borderId="0" xfId="0" applyFont="1" applyAlignment="1">
      <alignment horizontal="center"/>
    </xf>
    <xf numFmtId="0" fontId="29" fillId="0" borderId="1" xfId="0" applyFont="1" applyBorder="1" applyAlignment="1">
      <alignment vertical="top" wrapText="1"/>
    </xf>
    <xf numFmtId="3" fontId="2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19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72" fontId="17" fillId="0" borderId="1" xfId="0" applyNumberFormat="1" applyFont="1" applyBorder="1" applyAlignment="1">
      <alignment horizontal="right" vertical="top" wrapText="1"/>
    </xf>
    <xf numFmtId="3" fontId="17" fillId="0" borderId="3" xfId="0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horizontal="left" vertical="top" wrapText="1"/>
    </xf>
    <xf numFmtId="0" fontId="30" fillId="0" borderId="1" xfId="0" applyFont="1" applyBorder="1" applyAlignment="1">
      <alignment/>
    </xf>
    <xf numFmtId="3" fontId="17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3" fontId="20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31" fillId="0" borderId="4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3" fillId="0" borderId="1" xfId="0" applyFont="1" applyBorder="1" applyAlignment="1">
      <alignment wrapText="1"/>
    </xf>
    <xf numFmtId="3" fontId="33" fillId="0" borderId="1" xfId="0" applyNumberFormat="1" applyFont="1" applyBorder="1" applyAlignment="1">
      <alignment horizontal="right" wrapText="1"/>
    </xf>
    <xf numFmtId="0" fontId="33" fillId="0" borderId="2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9" xfId="0" applyBorder="1" applyAlignment="1">
      <alignment/>
    </xf>
    <xf numFmtId="0" fontId="33" fillId="0" borderId="3" xfId="0" applyFont="1" applyBorder="1" applyAlignment="1">
      <alignment wrapText="1"/>
    </xf>
    <xf numFmtId="3" fontId="33" fillId="0" borderId="22" xfId="0" applyNumberFormat="1" applyFont="1" applyBorder="1" applyAlignment="1">
      <alignment horizontal="right" wrapText="1"/>
    </xf>
    <xf numFmtId="3" fontId="33" fillId="0" borderId="3" xfId="0" applyNumberFormat="1" applyFont="1" applyBorder="1" applyAlignment="1">
      <alignment horizontal="right" wrapText="1"/>
    </xf>
    <xf numFmtId="3" fontId="33" fillId="0" borderId="23" xfId="0" applyNumberFormat="1" applyFont="1" applyBorder="1" applyAlignment="1">
      <alignment horizontal="right" wrapText="1"/>
    </xf>
    <xf numFmtId="0" fontId="34" fillId="0" borderId="1" xfId="0" applyFont="1" applyBorder="1" applyAlignment="1">
      <alignment wrapText="1"/>
    </xf>
    <xf numFmtId="3" fontId="34" fillId="0" borderId="1" xfId="0" applyNumberFormat="1" applyFont="1" applyBorder="1" applyAlignment="1">
      <alignment horizontal="right" wrapText="1"/>
    </xf>
    <xf numFmtId="3" fontId="34" fillId="0" borderId="23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23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35" fillId="0" borderId="1" xfId="0" applyFont="1" applyBorder="1" applyAlignment="1">
      <alignment/>
    </xf>
    <xf numFmtId="0" fontId="30" fillId="0" borderId="0" xfId="0" applyFont="1" applyAlignment="1">
      <alignment/>
    </xf>
    <xf numFmtId="0" fontId="17" fillId="0" borderId="18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3" fontId="36" fillId="0" borderId="1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4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38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17" xfId="0" applyFont="1" applyBorder="1" applyAlignment="1">
      <alignment/>
    </xf>
    <xf numFmtId="0" fontId="2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27" fillId="0" borderId="1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26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22" fillId="0" borderId="5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3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TELEPT~1\LOCALS~1\Temp\_tc\08-02-18\el&#337;ir&#225;nyzat%20felhaszn&#225;l&#225;si%20&#252;temte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. ig."/>
      <sheetName val="Citroen"/>
      <sheetName val="képviselői juttatás"/>
      <sheetName val="körzeti ig."/>
      <sheetName val="Önk. ig. össz."/>
      <sheetName val="Önkorm. fel. nem terv."/>
      <sheetName val="Park"/>
      <sheetName val="könyvkiadás"/>
      <sheetName val="Közutak, hidak üz."/>
      <sheetName val="hidak létesítése felúj."/>
      <sheetName val="Ingatlangazdálkodás"/>
      <sheetName val="ROP"/>
      <sheetName val="Egészségügyi ellátás egyéb fel."/>
      <sheetName val="Település vízellátás"/>
      <sheetName val="Közvilágítás"/>
      <sheetName val="Rendsz. pénz. ell."/>
      <sheetName val="Munkanélküli ellátás"/>
      <sheetName val="eseti pénz. szoc. ell."/>
      <sheetName val="eseti pénz. gyermekvéd. ell."/>
      <sheetName val="egyéb szoc. és gyerm.jól szolg."/>
      <sheetName val="viziközmű"/>
      <sheetName val="csapadékvíz, szennyvíz elvez."/>
      <sheetName val="hulladékgazd."/>
      <sheetName val="családi ünnepek"/>
      <sheetName val="városi kult és sporttev."/>
      <sheetName val="polg.hiv. múzeum"/>
      <sheetName val="háziorvosi szolg."/>
      <sheetName val="labor"/>
      <sheetName val="saját ingatlanhasz."/>
      <sheetName val="felhalm-i hitel"/>
      <sheetName val="műk-i hitel"/>
      <sheetName val="Önkorm. szakfel. össz."/>
      <sheetName val="Szlovák Önkorm."/>
      <sheetName val="Múzeum"/>
      <sheetName val="Szlovák önk. össz."/>
      <sheetName val="Cigány Kisebbs."/>
      <sheetName val="idősek klubja"/>
      <sheetName val="idősek háza"/>
      <sheetName val="szoc. étkezt."/>
      <sheetName val="Házi segítségny."/>
      <sheetName val="CSaláds. "/>
      <sheetName val="Tanyagondnoki"/>
      <sheetName val="szociális fogl."/>
      <sheetName val="védőnői szolg."/>
      <sheetName val="iskola eü."/>
      <sheetName val="Bölcsi"/>
      <sheetName val="Szoc. szolg. össz."/>
      <sheetName val="műv.kp."/>
      <sheetName val="könyvtár"/>
      <sheetName val="Lapkiadás"/>
      <sheetName val="Komlós Tv"/>
      <sheetName val="Műv. Kp. össz."/>
      <sheetName val="Zeneisk."/>
      <sheetName val="Szlovák. isk.összesen "/>
      <sheetName val="Óvoda"/>
      <sheetName val="mi. int. étkezt."/>
      <sheetName val="mi. koll. étkezt."/>
      <sheetName val="mi. int. vagyon"/>
      <sheetName val="mi. esti tag."/>
      <sheetName val="mi. isk. okt"/>
      <sheetName val="J. J. Ált. Isk. össz."/>
      <sheetName val="Állati Hulladékk."/>
      <sheetName val="Összesen"/>
    </sheetNames>
    <sheetDataSet>
      <sheetData sheetId="4">
        <row r="6">
          <cell r="B6">
            <v>587</v>
          </cell>
          <cell r="C6">
            <v>387</v>
          </cell>
          <cell r="D6">
            <v>1111</v>
          </cell>
          <cell r="E6">
            <v>277</v>
          </cell>
          <cell r="F6">
            <v>277</v>
          </cell>
          <cell r="G6">
            <v>278</v>
          </cell>
          <cell r="H6">
            <v>277</v>
          </cell>
          <cell r="I6">
            <v>277</v>
          </cell>
          <cell r="J6">
            <v>278</v>
          </cell>
          <cell r="K6">
            <v>277</v>
          </cell>
          <cell r="L6">
            <v>277</v>
          </cell>
          <cell r="M6">
            <v>278</v>
          </cell>
          <cell r="N6">
            <v>4581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B19">
            <v>150</v>
          </cell>
          <cell r="C19">
            <v>150</v>
          </cell>
          <cell r="D19">
            <v>150</v>
          </cell>
          <cell r="E19">
            <v>150</v>
          </cell>
          <cell r="F19">
            <v>150</v>
          </cell>
          <cell r="G19">
            <v>150</v>
          </cell>
          <cell r="H19">
            <v>150</v>
          </cell>
          <cell r="I19">
            <v>150</v>
          </cell>
          <cell r="J19">
            <v>150</v>
          </cell>
          <cell r="K19">
            <v>150</v>
          </cell>
          <cell r="L19">
            <v>150</v>
          </cell>
          <cell r="M19">
            <v>160</v>
          </cell>
          <cell r="N19">
            <v>1810</v>
          </cell>
        </row>
        <row r="20">
          <cell r="B20">
            <v>0</v>
          </cell>
          <cell r="C20">
            <v>11444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7853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19297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4</v>
          </cell>
          <cell r="C22">
            <v>4</v>
          </cell>
          <cell r="D22">
            <v>4</v>
          </cell>
          <cell r="E22">
            <v>4</v>
          </cell>
          <cell r="F22">
            <v>4</v>
          </cell>
          <cell r="G22">
            <v>5</v>
          </cell>
          <cell r="H22">
            <v>4</v>
          </cell>
          <cell r="I22">
            <v>4</v>
          </cell>
          <cell r="J22">
            <v>4</v>
          </cell>
          <cell r="K22">
            <v>4</v>
          </cell>
          <cell r="L22">
            <v>4</v>
          </cell>
          <cell r="M22">
            <v>5</v>
          </cell>
          <cell r="N22">
            <v>50</v>
          </cell>
        </row>
        <row r="23">
          <cell r="B23">
            <v>741</v>
          </cell>
          <cell r="C23">
            <v>11985</v>
          </cell>
          <cell r="D23">
            <v>1265</v>
          </cell>
          <cell r="E23">
            <v>431</v>
          </cell>
          <cell r="F23">
            <v>431</v>
          </cell>
          <cell r="G23">
            <v>433</v>
          </cell>
          <cell r="H23">
            <v>8284</v>
          </cell>
          <cell r="I23">
            <v>431</v>
          </cell>
          <cell r="J23">
            <v>432</v>
          </cell>
          <cell r="K23">
            <v>431</v>
          </cell>
          <cell r="L23">
            <v>431</v>
          </cell>
          <cell r="M23">
            <v>443</v>
          </cell>
          <cell r="N23">
            <v>25738</v>
          </cell>
        </row>
        <row r="25">
          <cell r="B25">
            <v>6215</v>
          </cell>
          <cell r="C25">
            <v>6317</v>
          </cell>
          <cell r="D25">
            <v>6398</v>
          </cell>
          <cell r="E25">
            <v>6216</v>
          </cell>
          <cell r="F25">
            <v>8226</v>
          </cell>
          <cell r="G25">
            <v>6218</v>
          </cell>
          <cell r="H25">
            <v>5897</v>
          </cell>
          <cell r="I25">
            <v>5992</v>
          </cell>
          <cell r="J25">
            <v>5985</v>
          </cell>
          <cell r="K25">
            <v>5886</v>
          </cell>
          <cell r="L25">
            <v>5985</v>
          </cell>
          <cell r="M25">
            <v>5880</v>
          </cell>
          <cell r="N25">
            <v>75215</v>
          </cell>
        </row>
        <row r="26">
          <cell r="B26">
            <v>1692</v>
          </cell>
          <cell r="C26">
            <v>1770</v>
          </cell>
          <cell r="D26">
            <v>1750</v>
          </cell>
          <cell r="E26">
            <v>1693</v>
          </cell>
          <cell r="F26">
            <v>1730</v>
          </cell>
          <cell r="G26">
            <v>1692</v>
          </cell>
          <cell r="H26">
            <v>1589</v>
          </cell>
          <cell r="I26">
            <v>1620</v>
          </cell>
          <cell r="J26">
            <v>1617</v>
          </cell>
          <cell r="K26">
            <v>1586</v>
          </cell>
          <cell r="L26">
            <v>1588</v>
          </cell>
          <cell r="M26">
            <v>2935</v>
          </cell>
          <cell r="N26">
            <v>21262</v>
          </cell>
        </row>
        <row r="27">
          <cell r="B27">
            <v>2181</v>
          </cell>
          <cell r="C27">
            <v>3139</v>
          </cell>
          <cell r="D27">
            <v>3840</v>
          </cell>
          <cell r="E27">
            <v>2088</v>
          </cell>
          <cell r="F27">
            <v>1837</v>
          </cell>
          <cell r="G27">
            <v>4128</v>
          </cell>
          <cell r="H27">
            <v>2209</v>
          </cell>
          <cell r="I27">
            <v>2538</v>
          </cell>
          <cell r="J27">
            <v>3379</v>
          </cell>
          <cell r="K27">
            <v>2148</v>
          </cell>
          <cell r="L27">
            <v>2009</v>
          </cell>
          <cell r="M27">
            <v>4070</v>
          </cell>
          <cell r="N27">
            <v>33566</v>
          </cell>
        </row>
        <row r="28">
          <cell r="B28">
            <v>4708</v>
          </cell>
          <cell r="C28">
            <v>7809</v>
          </cell>
          <cell r="D28">
            <v>6208</v>
          </cell>
          <cell r="E28">
            <v>6259</v>
          </cell>
          <cell r="F28">
            <v>4108</v>
          </cell>
          <cell r="G28">
            <v>3609</v>
          </cell>
          <cell r="H28">
            <v>3608</v>
          </cell>
          <cell r="I28">
            <v>4109</v>
          </cell>
          <cell r="J28">
            <v>3608</v>
          </cell>
          <cell r="K28">
            <v>2909</v>
          </cell>
          <cell r="L28">
            <v>3409</v>
          </cell>
          <cell r="M28">
            <v>2982</v>
          </cell>
          <cell r="N28">
            <v>53326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>
            <v>10000</v>
          </cell>
          <cell r="C31">
            <v>0</v>
          </cell>
          <cell r="D31">
            <v>0</v>
          </cell>
          <cell r="E31">
            <v>0</v>
          </cell>
          <cell r="F31">
            <v>9817</v>
          </cell>
          <cell r="G31">
            <v>0</v>
          </cell>
          <cell r="H31">
            <v>0</v>
          </cell>
          <cell r="I31">
            <v>1000</v>
          </cell>
          <cell r="J31">
            <v>2000</v>
          </cell>
          <cell r="K31">
            <v>2000</v>
          </cell>
          <cell r="L31">
            <v>0</v>
          </cell>
          <cell r="M31">
            <v>14042</v>
          </cell>
          <cell r="N31">
            <v>38859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B33">
            <v>167</v>
          </cell>
          <cell r="C33">
            <v>167</v>
          </cell>
          <cell r="D33">
            <v>167</v>
          </cell>
          <cell r="E33">
            <v>167</v>
          </cell>
          <cell r="F33">
            <v>167</v>
          </cell>
          <cell r="G33">
            <v>170</v>
          </cell>
          <cell r="H33">
            <v>167</v>
          </cell>
          <cell r="I33">
            <v>167</v>
          </cell>
          <cell r="J33">
            <v>167</v>
          </cell>
          <cell r="K33">
            <v>167</v>
          </cell>
          <cell r="L33">
            <v>167</v>
          </cell>
          <cell r="M33">
            <v>170</v>
          </cell>
          <cell r="N33">
            <v>2010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50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</v>
          </cell>
        </row>
        <row r="36">
          <cell r="B36">
            <v>0</v>
          </cell>
          <cell r="C36">
            <v>0</v>
          </cell>
          <cell r="D36">
            <v>2100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1000</v>
          </cell>
          <cell r="L36">
            <v>1000</v>
          </cell>
          <cell r="M36">
            <v>5482</v>
          </cell>
          <cell r="N36">
            <v>9582</v>
          </cell>
        </row>
        <row r="37">
          <cell r="B37">
            <v>24963</v>
          </cell>
          <cell r="C37">
            <v>19202</v>
          </cell>
          <cell r="D37">
            <v>20463</v>
          </cell>
          <cell r="E37">
            <v>16423</v>
          </cell>
          <cell r="F37">
            <v>25935</v>
          </cell>
          <cell r="G37">
            <v>15817</v>
          </cell>
          <cell r="H37">
            <v>13470</v>
          </cell>
          <cell r="I37">
            <v>15426</v>
          </cell>
          <cell r="J37">
            <v>16756</v>
          </cell>
          <cell r="K37">
            <v>15696</v>
          </cell>
          <cell r="L37">
            <v>14158</v>
          </cell>
          <cell r="M37">
            <v>35561</v>
          </cell>
          <cell r="N37">
            <v>233870</v>
          </cell>
        </row>
      </sheetData>
      <sheetData sheetId="5">
        <row r="6">
          <cell r="N6">
            <v>0</v>
          </cell>
        </row>
        <row r="7">
          <cell r="N7">
            <v>0</v>
          </cell>
        </row>
        <row r="8">
          <cell r="B8">
            <v>20533</v>
          </cell>
          <cell r="C8">
            <v>854</v>
          </cell>
          <cell r="D8">
            <v>29864</v>
          </cell>
          <cell r="E8">
            <v>1465</v>
          </cell>
          <cell r="F8">
            <v>1294</v>
          </cell>
          <cell r="G8">
            <v>3608</v>
          </cell>
          <cell r="H8">
            <v>2399</v>
          </cell>
          <cell r="I8">
            <v>6168</v>
          </cell>
          <cell r="J8">
            <v>41220</v>
          </cell>
          <cell r="K8">
            <v>8542</v>
          </cell>
          <cell r="L8">
            <v>2190</v>
          </cell>
          <cell r="M8">
            <v>24073</v>
          </cell>
          <cell r="N8">
            <v>142210</v>
          </cell>
        </row>
        <row r="9">
          <cell r="B9">
            <v>11054</v>
          </cell>
          <cell r="C9">
            <v>146</v>
          </cell>
          <cell r="D9">
            <v>152</v>
          </cell>
          <cell r="E9">
            <v>303</v>
          </cell>
          <cell r="F9">
            <v>168</v>
          </cell>
          <cell r="G9">
            <v>140</v>
          </cell>
          <cell r="H9">
            <v>40</v>
          </cell>
          <cell r="I9">
            <v>79</v>
          </cell>
          <cell r="J9">
            <v>157</v>
          </cell>
          <cell r="K9">
            <v>145</v>
          </cell>
          <cell r="L9">
            <v>126</v>
          </cell>
          <cell r="M9">
            <v>65</v>
          </cell>
          <cell r="N9">
            <v>12575</v>
          </cell>
        </row>
        <row r="10">
          <cell r="B10">
            <v>18</v>
          </cell>
          <cell r="C10">
            <v>0.15</v>
          </cell>
          <cell r="D10">
            <v>0.15</v>
          </cell>
          <cell r="E10">
            <v>0.45</v>
          </cell>
          <cell r="F10">
            <v>0.3</v>
          </cell>
          <cell r="G10">
            <v>2.25</v>
          </cell>
          <cell r="H10">
            <v>1.8</v>
          </cell>
          <cell r="I10">
            <v>2.55</v>
          </cell>
          <cell r="J10">
            <v>3.3</v>
          </cell>
          <cell r="K10">
            <v>0.45</v>
          </cell>
          <cell r="L10">
            <v>0.15</v>
          </cell>
          <cell r="M10">
            <v>0.45</v>
          </cell>
          <cell r="N10">
            <v>29.999999999999996</v>
          </cell>
        </row>
        <row r="11">
          <cell r="B11">
            <v>636</v>
          </cell>
          <cell r="C11">
            <v>160</v>
          </cell>
          <cell r="D11">
            <v>9923</v>
          </cell>
          <cell r="E11">
            <v>4400</v>
          </cell>
          <cell r="F11">
            <v>673</v>
          </cell>
          <cell r="G11">
            <v>455</v>
          </cell>
          <cell r="H11">
            <v>367</v>
          </cell>
          <cell r="I11">
            <v>2041</v>
          </cell>
          <cell r="J11">
            <v>5831</v>
          </cell>
          <cell r="K11">
            <v>2754</v>
          </cell>
          <cell r="L11">
            <v>1529</v>
          </cell>
          <cell r="M11">
            <v>385</v>
          </cell>
          <cell r="N11">
            <v>29154</v>
          </cell>
        </row>
        <row r="12">
          <cell r="B12">
            <v>27852</v>
          </cell>
          <cell r="C12">
            <v>19736</v>
          </cell>
          <cell r="D12">
            <v>12727</v>
          </cell>
          <cell r="E12">
            <v>14572</v>
          </cell>
          <cell r="F12">
            <v>8485</v>
          </cell>
          <cell r="G12">
            <v>14572</v>
          </cell>
          <cell r="H12">
            <v>14572</v>
          </cell>
          <cell r="I12">
            <v>16600</v>
          </cell>
          <cell r="J12">
            <v>12727</v>
          </cell>
          <cell r="K12">
            <v>14572</v>
          </cell>
          <cell r="L12">
            <v>14572</v>
          </cell>
          <cell r="M12">
            <v>13466</v>
          </cell>
          <cell r="N12">
            <v>184453</v>
          </cell>
        </row>
        <row r="13">
          <cell r="B13">
            <v>96</v>
          </cell>
          <cell r="C13">
            <v>0</v>
          </cell>
          <cell r="D13">
            <v>104</v>
          </cell>
          <cell r="E13">
            <v>153.5</v>
          </cell>
          <cell r="F13">
            <v>23.7</v>
          </cell>
          <cell r="G13">
            <v>17.7</v>
          </cell>
          <cell r="H13">
            <v>15.5</v>
          </cell>
          <cell r="I13">
            <v>6.27</v>
          </cell>
          <cell r="J13">
            <v>6.53</v>
          </cell>
          <cell r="K13">
            <v>13.1</v>
          </cell>
          <cell r="L13">
            <v>11</v>
          </cell>
          <cell r="M13">
            <v>12.7</v>
          </cell>
          <cell r="N13">
            <v>459.99999999999994</v>
          </cell>
        </row>
        <row r="14">
          <cell r="B14">
            <v>125</v>
          </cell>
          <cell r="C14">
            <v>125</v>
          </cell>
          <cell r="D14">
            <v>175</v>
          </cell>
          <cell r="E14">
            <v>125</v>
          </cell>
          <cell r="F14">
            <v>125</v>
          </cell>
          <cell r="G14">
            <v>175</v>
          </cell>
          <cell r="H14">
            <v>209</v>
          </cell>
          <cell r="I14">
            <v>209</v>
          </cell>
          <cell r="J14">
            <v>759</v>
          </cell>
          <cell r="K14">
            <v>709</v>
          </cell>
          <cell r="L14">
            <v>309</v>
          </cell>
          <cell r="M14">
            <v>393</v>
          </cell>
          <cell r="N14">
            <v>3438</v>
          </cell>
        </row>
        <row r="15">
          <cell r="B15">
            <v>1229</v>
          </cell>
          <cell r="C15">
            <v>1710</v>
          </cell>
          <cell r="D15">
            <v>7490</v>
          </cell>
          <cell r="E15">
            <v>1426</v>
          </cell>
          <cell r="F15">
            <v>891</v>
          </cell>
          <cell r="G15">
            <v>1849</v>
          </cell>
          <cell r="H15">
            <v>1352</v>
          </cell>
          <cell r="I15">
            <v>2354</v>
          </cell>
          <cell r="J15">
            <v>3966</v>
          </cell>
          <cell r="K15">
            <v>2082</v>
          </cell>
          <cell r="L15">
            <v>1221</v>
          </cell>
          <cell r="M15">
            <v>3156</v>
          </cell>
          <cell r="N15">
            <v>28726</v>
          </cell>
        </row>
        <row r="16">
          <cell r="N16">
            <v>0</v>
          </cell>
        </row>
        <row r="17">
          <cell r="B17">
            <v>61960</v>
          </cell>
          <cell r="C17">
            <v>43914</v>
          </cell>
          <cell r="D17">
            <v>28328</v>
          </cell>
          <cell r="E17">
            <v>32430</v>
          </cell>
          <cell r="F17">
            <v>18897</v>
          </cell>
          <cell r="G17">
            <v>32430</v>
          </cell>
          <cell r="H17">
            <v>32430</v>
          </cell>
          <cell r="I17">
            <v>36943</v>
          </cell>
          <cell r="J17">
            <v>28328</v>
          </cell>
          <cell r="K17">
            <v>32430</v>
          </cell>
          <cell r="L17">
            <v>32430</v>
          </cell>
          <cell r="M17">
            <v>29970</v>
          </cell>
          <cell r="N17">
            <v>410490</v>
          </cell>
        </row>
        <row r="18">
          <cell r="B18">
            <v>11016</v>
          </cell>
          <cell r="C18">
            <v>5962</v>
          </cell>
          <cell r="D18">
            <v>6074</v>
          </cell>
          <cell r="E18">
            <v>6085</v>
          </cell>
          <cell r="F18">
            <v>6045</v>
          </cell>
          <cell r="G18">
            <v>6085</v>
          </cell>
          <cell r="H18">
            <v>6341</v>
          </cell>
          <cell r="I18">
            <v>6353</v>
          </cell>
          <cell r="J18">
            <v>6328</v>
          </cell>
          <cell r="K18">
            <v>5830</v>
          </cell>
          <cell r="L18">
            <v>5508</v>
          </cell>
          <cell r="M18">
            <v>303</v>
          </cell>
          <cell r="N18">
            <v>71930</v>
          </cell>
        </row>
        <row r="19">
          <cell r="N19">
            <v>0</v>
          </cell>
        </row>
        <row r="20">
          <cell r="N20">
            <v>0</v>
          </cell>
        </row>
        <row r="21">
          <cell r="C21">
            <v>10000</v>
          </cell>
          <cell r="N21">
            <v>10000</v>
          </cell>
        </row>
        <row r="22">
          <cell r="N22">
            <v>0</v>
          </cell>
        </row>
        <row r="23">
          <cell r="B23">
            <v>134519</v>
          </cell>
          <cell r="C23">
            <v>82607.15</v>
          </cell>
          <cell r="D23">
            <v>94837.15</v>
          </cell>
          <cell r="E23">
            <v>60959.95</v>
          </cell>
          <cell r="F23">
            <v>36602</v>
          </cell>
          <cell r="G23">
            <v>59333.95</v>
          </cell>
          <cell r="H23">
            <v>57727.3</v>
          </cell>
          <cell r="I23">
            <v>70755.82</v>
          </cell>
          <cell r="J23">
            <v>99325.83</v>
          </cell>
          <cell r="K23">
            <v>67077.55</v>
          </cell>
          <cell r="L23">
            <v>57896.15</v>
          </cell>
          <cell r="M23">
            <v>71824.15</v>
          </cell>
          <cell r="N23">
            <v>893466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</sheetData>
      <sheetData sheetId="31">
        <row r="6">
          <cell r="B6">
            <v>531</v>
          </cell>
          <cell r="C6">
            <v>580</v>
          </cell>
          <cell r="D6">
            <v>781</v>
          </cell>
          <cell r="E6">
            <v>516</v>
          </cell>
          <cell r="F6">
            <v>630</v>
          </cell>
          <cell r="G6">
            <v>1365</v>
          </cell>
          <cell r="H6">
            <v>656</v>
          </cell>
          <cell r="I6">
            <v>624</v>
          </cell>
          <cell r="J6">
            <v>591</v>
          </cell>
          <cell r="K6">
            <v>751</v>
          </cell>
          <cell r="L6">
            <v>554</v>
          </cell>
          <cell r="M6">
            <v>994</v>
          </cell>
          <cell r="N6">
            <v>8573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30</v>
          </cell>
          <cell r="C16">
            <v>25</v>
          </cell>
          <cell r="D16">
            <v>25</v>
          </cell>
          <cell r="E16">
            <v>25</v>
          </cell>
          <cell r="F16">
            <v>25</v>
          </cell>
          <cell r="G16">
            <v>25</v>
          </cell>
          <cell r="H16">
            <v>25</v>
          </cell>
          <cell r="I16">
            <v>25</v>
          </cell>
          <cell r="J16">
            <v>25</v>
          </cell>
          <cell r="K16">
            <v>25</v>
          </cell>
          <cell r="L16">
            <v>25</v>
          </cell>
          <cell r="M16">
            <v>20</v>
          </cell>
          <cell r="N16">
            <v>300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B20">
            <v>408</v>
          </cell>
          <cell r="C20">
            <v>410</v>
          </cell>
          <cell r="D20">
            <v>2410</v>
          </cell>
          <cell r="E20">
            <v>1410</v>
          </cell>
          <cell r="F20">
            <v>910</v>
          </cell>
          <cell r="G20">
            <v>510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6058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969</v>
          </cell>
          <cell r="C23">
            <v>1015</v>
          </cell>
          <cell r="D23">
            <v>3216</v>
          </cell>
          <cell r="E23">
            <v>1951</v>
          </cell>
          <cell r="F23">
            <v>1565</v>
          </cell>
          <cell r="G23">
            <v>1900</v>
          </cell>
          <cell r="H23">
            <v>681</v>
          </cell>
          <cell r="I23">
            <v>649</v>
          </cell>
          <cell r="J23">
            <v>616</v>
          </cell>
          <cell r="K23">
            <v>776</v>
          </cell>
          <cell r="L23">
            <v>579</v>
          </cell>
          <cell r="M23">
            <v>1014</v>
          </cell>
          <cell r="N23">
            <v>14931</v>
          </cell>
        </row>
        <row r="25">
          <cell r="B25">
            <v>369.82</v>
          </cell>
          <cell r="C25">
            <v>463.2</v>
          </cell>
          <cell r="D25">
            <v>580.38</v>
          </cell>
          <cell r="E25">
            <v>580</v>
          </cell>
          <cell r="F25">
            <v>641</v>
          </cell>
          <cell r="G25">
            <v>580</v>
          </cell>
          <cell r="H25">
            <v>772.1999999999999</v>
          </cell>
          <cell r="I25">
            <v>772</v>
          </cell>
          <cell r="J25">
            <v>772</v>
          </cell>
          <cell r="K25">
            <v>388.8</v>
          </cell>
          <cell r="L25">
            <v>148.85999999999999</v>
          </cell>
          <cell r="M25">
            <v>154.06</v>
          </cell>
          <cell r="N25">
            <v>6222.320000000001</v>
          </cell>
        </row>
        <row r="26">
          <cell r="B26">
            <v>420.528</v>
          </cell>
          <cell r="C26">
            <v>445.728</v>
          </cell>
          <cell r="D26">
            <v>486.9472</v>
          </cell>
          <cell r="E26">
            <v>487</v>
          </cell>
          <cell r="F26">
            <v>515</v>
          </cell>
          <cell r="G26">
            <v>487</v>
          </cell>
          <cell r="H26">
            <v>553.1279999999999</v>
          </cell>
          <cell r="I26">
            <v>553</v>
          </cell>
          <cell r="J26">
            <v>553</v>
          </cell>
          <cell r="K26">
            <v>420.9792</v>
          </cell>
          <cell r="L26">
            <v>338.2</v>
          </cell>
          <cell r="M26">
            <v>341.17920000000004</v>
          </cell>
          <cell r="N26">
            <v>5601.6896</v>
          </cell>
        </row>
        <row r="27">
          <cell r="B27">
            <v>2781</v>
          </cell>
          <cell r="C27">
            <v>2573</v>
          </cell>
          <cell r="D27">
            <v>3151</v>
          </cell>
          <cell r="E27">
            <v>2705</v>
          </cell>
          <cell r="F27">
            <v>4224</v>
          </cell>
          <cell r="G27">
            <v>2357</v>
          </cell>
          <cell r="H27">
            <v>2182</v>
          </cell>
          <cell r="I27">
            <v>5716</v>
          </cell>
          <cell r="J27">
            <v>3031</v>
          </cell>
          <cell r="K27">
            <v>2922</v>
          </cell>
          <cell r="L27">
            <v>2404</v>
          </cell>
          <cell r="M27">
            <v>2892</v>
          </cell>
          <cell r="N27">
            <v>36938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>
            <v>5992</v>
          </cell>
          <cell r="C29">
            <v>6103</v>
          </cell>
          <cell r="D29">
            <v>7992</v>
          </cell>
          <cell r="E29">
            <v>6993</v>
          </cell>
          <cell r="F29">
            <v>6492</v>
          </cell>
          <cell r="G29">
            <v>6093</v>
          </cell>
          <cell r="H29">
            <v>6002</v>
          </cell>
          <cell r="I29">
            <v>5913</v>
          </cell>
          <cell r="J29">
            <v>6056</v>
          </cell>
          <cell r="K29">
            <v>5997</v>
          </cell>
          <cell r="L29">
            <v>6056</v>
          </cell>
          <cell r="M29">
            <v>6729</v>
          </cell>
          <cell r="N29">
            <v>76418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>
            <v>0</v>
          </cell>
          <cell r="C31">
            <v>4800</v>
          </cell>
          <cell r="D31">
            <v>3451</v>
          </cell>
          <cell r="E31">
            <v>0</v>
          </cell>
          <cell r="F31">
            <v>0</v>
          </cell>
          <cell r="G31">
            <v>9424</v>
          </cell>
          <cell r="H31">
            <v>0</v>
          </cell>
          <cell r="I31">
            <v>0</v>
          </cell>
          <cell r="J31">
            <v>3451</v>
          </cell>
          <cell r="K31">
            <v>8308</v>
          </cell>
          <cell r="L31">
            <v>3452</v>
          </cell>
          <cell r="M31">
            <v>6000</v>
          </cell>
          <cell r="N31">
            <v>38886</v>
          </cell>
        </row>
        <row r="32">
          <cell r="B32">
            <v>0</v>
          </cell>
          <cell r="C32">
            <v>0</v>
          </cell>
          <cell r="D32">
            <v>2500</v>
          </cell>
          <cell r="E32">
            <v>0</v>
          </cell>
          <cell r="F32">
            <v>0</v>
          </cell>
          <cell r="G32">
            <v>2500</v>
          </cell>
          <cell r="H32">
            <v>0</v>
          </cell>
          <cell r="I32">
            <v>0</v>
          </cell>
          <cell r="J32">
            <v>2500</v>
          </cell>
          <cell r="K32">
            <v>0</v>
          </cell>
          <cell r="L32">
            <v>0</v>
          </cell>
          <cell r="M32">
            <v>2500</v>
          </cell>
          <cell r="N32">
            <v>10000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48</v>
          </cell>
          <cell r="C34">
            <v>49</v>
          </cell>
          <cell r="D34">
            <v>1701</v>
          </cell>
          <cell r="E34">
            <v>50</v>
          </cell>
          <cell r="F34">
            <v>50</v>
          </cell>
          <cell r="G34">
            <v>1704</v>
          </cell>
          <cell r="H34">
            <v>51</v>
          </cell>
          <cell r="I34">
            <v>51</v>
          </cell>
          <cell r="J34">
            <v>1705</v>
          </cell>
          <cell r="K34">
            <v>52</v>
          </cell>
          <cell r="L34">
            <v>53</v>
          </cell>
          <cell r="M34">
            <v>1706</v>
          </cell>
          <cell r="N34">
            <v>7220</v>
          </cell>
        </row>
        <row r="35">
          <cell r="B35">
            <v>5</v>
          </cell>
          <cell r="C35">
            <v>6</v>
          </cell>
          <cell r="D35">
            <v>6</v>
          </cell>
          <cell r="E35">
            <v>5</v>
          </cell>
          <cell r="F35">
            <v>5</v>
          </cell>
          <cell r="G35">
            <v>6</v>
          </cell>
          <cell r="H35">
            <v>5</v>
          </cell>
          <cell r="I35">
            <v>5</v>
          </cell>
          <cell r="J35">
            <v>6</v>
          </cell>
          <cell r="K35">
            <v>5</v>
          </cell>
          <cell r="L35">
            <v>6</v>
          </cell>
          <cell r="M35">
            <v>6</v>
          </cell>
          <cell r="N35">
            <v>66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9616.348</v>
          </cell>
          <cell r="C37">
            <v>14439.928</v>
          </cell>
          <cell r="D37">
            <v>19868.3272</v>
          </cell>
          <cell r="E37">
            <v>10820</v>
          </cell>
          <cell r="F37">
            <v>11927</v>
          </cell>
          <cell r="G37">
            <v>23151</v>
          </cell>
          <cell r="H37">
            <v>9565.328</v>
          </cell>
          <cell r="I37">
            <v>13010</v>
          </cell>
          <cell r="J37">
            <v>18074</v>
          </cell>
          <cell r="K37">
            <v>18093.7792</v>
          </cell>
          <cell r="L37">
            <v>12458.06</v>
          </cell>
          <cell r="M37">
            <v>20328.2392</v>
          </cell>
          <cell r="N37">
            <v>181352.0096</v>
          </cell>
        </row>
      </sheetData>
      <sheetData sheetId="34">
        <row r="6">
          <cell r="B6">
            <v>80</v>
          </cell>
          <cell r="C6">
            <v>80</v>
          </cell>
          <cell r="D6">
            <v>80</v>
          </cell>
          <cell r="E6">
            <v>81</v>
          </cell>
          <cell r="F6">
            <v>80</v>
          </cell>
          <cell r="G6">
            <v>80</v>
          </cell>
          <cell r="H6">
            <v>81</v>
          </cell>
          <cell r="I6">
            <v>81</v>
          </cell>
          <cell r="J6">
            <v>80</v>
          </cell>
          <cell r="K6">
            <v>80</v>
          </cell>
          <cell r="L6">
            <v>80</v>
          </cell>
          <cell r="M6">
            <v>81</v>
          </cell>
          <cell r="N6">
            <v>964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B20">
            <v>17</v>
          </cell>
          <cell r="C20">
            <v>17</v>
          </cell>
          <cell r="D20">
            <v>16</v>
          </cell>
          <cell r="E20">
            <v>17</v>
          </cell>
          <cell r="F20">
            <v>17</v>
          </cell>
          <cell r="G20">
            <v>16</v>
          </cell>
          <cell r="H20">
            <v>17</v>
          </cell>
          <cell r="I20">
            <v>17</v>
          </cell>
          <cell r="J20">
            <v>16</v>
          </cell>
          <cell r="K20">
            <v>17</v>
          </cell>
          <cell r="L20">
            <v>17</v>
          </cell>
          <cell r="M20">
            <v>16</v>
          </cell>
          <cell r="N20">
            <v>200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97</v>
          </cell>
          <cell r="C23">
            <v>97</v>
          </cell>
          <cell r="D23">
            <v>96</v>
          </cell>
          <cell r="E23">
            <v>98</v>
          </cell>
          <cell r="F23">
            <v>97</v>
          </cell>
          <cell r="G23">
            <v>96</v>
          </cell>
          <cell r="H23">
            <v>98</v>
          </cell>
          <cell r="I23">
            <v>98</v>
          </cell>
          <cell r="J23">
            <v>96</v>
          </cell>
          <cell r="K23">
            <v>97</v>
          </cell>
          <cell r="L23">
            <v>97</v>
          </cell>
          <cell r="M23">
            <v>97</v>
          </cell>
          <cell r="N23">
            <v>1164</v>
          </cell>
        </row>
        <row r="25">
          <cell r="B25">
            <v>93</v>
          </cell>
          <cell r="C25">
            <v>93</v>
          </cell>
          <cell r="D25">
            <v>94</v>
          </cell>
          <cell r="E25">
            <v>123</v>
          </cell>
          <cell r="F25">
            <v>93</v>
          </cell>
          <cell r="G25">
            <v>94</v>
          </cell>
          <cell r="H25">
            <v>93</v>
          </cell>
          <cell r="I25">
            <v>93</v>
          </cell>
          <cell r="J25">
            <v>124</v>
          </cell>
          <cell r="K25">
            <v>93</v>
          </cell>
          <cell r="L25">
            <v>93</v>
          </cell>
          <cell r="M25">
            <v>94</v>
          </cell>
          <cell r="N25">
            <v>1180</v>
          </cell>
        </row>
        <row r="26">
          <cell r="B26">
            <v>13</v>
          </cell>
          <cell r="C26">
            <v>14</v>
          </cell>
          <cell r="D26">
            <v>13</v>
          </cell>
          <cell r="E26">
            <v>14</v>
          </cell>
          <cell r="F26">
            <v>13</v>
          </cell>
          <cell r="G26">
            <v>14</v>
          </cell>
          <cell r="H26">
            <v>13</v>
          </cell>
          <cell r="I26">
            <v>14</v>
          </cell>
          <cell r="J26">
            <v>13</v>
          </cell>
          <cell r="K26">
            <v>14</v>
          </cell>
          <cell r="L26">
            <v>13</v>
          </cell>
          <cell r="M26">
            <v>15</v>
          </cell>
          <cell r="N26">
            <v>163</v>
          </cell>
        </row>
        <row r="27">
          <cell r="B27">
            <v>159</v>
          </cell>
          <cell r="C27">
            <v>159</v>
          </cell>
          <cell r="D27">
            <v>158</v>
          </cell>
          <cell r="E27">
            <v>160</v>
          </cell>
          <cell r="F27">
            <v>159</v>
          </cell>
          <cell r="G27">
            <v>158</v>
          </cell>
          <cell r="H27">
            <v>159</v>
          </cell>
          <cell r="I27">
            <v>210</v>
          </cell>
          <cell r="J27">
            <v>158</v>
          </cell>
          <cell r="K27">
            <v>159</v>
          </cell>
          <cell r="L27">
            <v>159</v>
          </cell>
          <cell r="M27">
            <v>159</v>
          </cell>
          <cell r="N27">
            <v>1957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>
            <v>0</v>
          </cell>
          <cell r="C30">
            <v>30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30</v>
          </cell>
          <cell r="M30">
            <v>0</v>
          </cell>
          <cell r="N30">
            <v>60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265</v>
          </cell>
          <cell r="C37">
            <v>296</v>
          </cell>
          <cell r="D37">
            <v>265</v>
          </cell>
          <cell r="E37">
            <v>297</v>
          </cell>
          <cell r="F37">
            <v>265</v>
          </cell>
          <cell r="G37">
            <v>266</v>
          </cell>
          <cell r="H37">
            <v>265</v>
          </cell>
          <cell r="I37">
            <v>317</v>
          </cell>
          <cell r="J37">
            <v>295</v>
          </cell>
          <cell r="K37">
            <v>266</v>
          </cell>
          <cell r="L37">
            <v>295</v>
          </cell>
          <cell r="M37">
            <v>268</v>
          </cell>
          <cell r="N37">
            <v>3360</v>
          </cell>
        </row>
      </sheetData>
      <sheetData sheetId="35">
        <row r="6">
          <cell r="C6">
            <v>161</v>
          </cell>
          <cell r="D6">
            <v>22</v>
          </cell>
          <cell r="E6">
            <v>22</v>
          </cell>
          <cell r="F6">
            <v>161</v>
          </cell>
          <cell r="G6">
            <v>22</v>
          </cell>
          <cell r="H6">
            <v>222</v>
          </cell>
          <cell r="I6">
            <v>160</v>
          </cell>
          <cell r="J6">
            <v>22</v>
          </cell>
          <cell r="K6">
            <v>22</v>
          </cell>
          <cell r="L6">
            <v>161</v>
          </cell>
          <cell r="M6">
            <v>25</v>
          </cell>
          <cell r="N6">
            <v>1000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D20">
            <v>98</v>
          </cell>
          <cell r="E20">
            <v>98</v>
          </cell>
          <cell r="F20">
            <v>98</v>
          </cell>
          <cell r="G20">
            <v>99</v>
          </cell>
          <cell r="N20">
            <v>393</v>
          </cell>
        </row>
        <row r="21">
          <cell r="N21">
            <v>0</v>
          </cell>
        </row>
        <row r="22">
          <cell r="N22">
            <v>0</v>
          </cell>
        </row>
        <row r="23">
          <cell r="B23">
            <v>0</v>
          </cell>
          <cell r="C23">
            <v>161</v>
          </cell>
          <cell r="D23">
            <v>120</v>
          </cell>
          <cell r="E23">
            <v>120</v>
          </cell>
          <cell r="F23">
            <v>259</v>
          </cell>
          <cell r="G23">
            <v>121</v>
          </cell>
          <cell r="H23">
            <v>222</v>
          </cell>
          <cell r="I23">
            <v>160</v>
          </cell>
          <cell r="J23">
            <v>22</v>
          </cell>
          <cell r="K23">
            <v>22</v>
          </cell>
          <cell r="L23">
            <v>161</v>
          </cell>
          <cell r="M23">
            <v>25</v>
          </cell>
          <cell r="N23">
            <v>1393</v>
          </cell>
        </row>
        <row r="25">
          <cell r="B25">
            <v>20</v>
          </cell>
          <cell r="C25">
            <v>115</v>
          </cell>
          <cell r="D25">
            <v>116</v>
          </cell>
          <cell r="E25">
            <v>115</v>
          </cell>
          <cell r="F25">
            <v>116</v>
          </cell>
          <cell r="G25">
            <v>20</v>
          </cell>
          <cell r="H25">
            <v>20</v>
          </cell>
          <cell r="I25">
            <v>20</v>
          </cell>
          <cell r="J25">
            <v>20</v>
          </cell>
          <cell r="K25">
            <v>20</v>
          </cell>
          <cell r="L25">
            <v>20</v>
          </cell>
          <cell r="M25">
            <v>20</v>
          </cell>
          <cell r="N25">
            <v>622</v>
          </cell>
        </row>
        <row r="26">
          <cell r="B26">
            <v>14</v>
          </cell>
          <cell r="C26">
            <v>14</v>
          </cell>
          <cell r="D26">
            <v>15</v>
          </cell>
          <cell r="E26">
            <v>15</v>
          </cell>
          <cell r="F26">
            <v>15</v>
          </cell>
          <cell r="G26">
            <v>14</v>
          </cell>
          <cell r="H26">
            <v>14</v>
          </cell>
          <cell r="I26">
            <v>14</v>
          </cell>
          <cell r="J26">
            <v>14</v>
          </cell>
          <cell r="K26">
            <v>14</v>
          </cell>
          <cell r="L26">
            <v>14</v>
          </cell>
          <cell r="M26">
            <v>14</v>
          </cell>
          <cell r="N26">
            <v>171</v>
          </cell>
        </row>
        <row r="27">
          <cell r="B27">
            <v>59</v>
          </cell>
          <cell r="C27">
            <v>59</v>
          </cell>
          <cell r="D27">
            <v>60</v>
          </cell>
          <cell r="E27">
            <v>59</v>
          </cell>
          <cell r="F27">
            <v>59</v>
          </cell>
          <cell r="G27">
            <v>59</v>
          </cell>
          <cell r="H27">
            <v>361</v>
          </cell>
          <cell r="I27">
            <v>404</v>
          </cell>
          <cell r="J27">
            <v>59</v>
          </cell>
          <cell r="K27">
            <v>58</v>
          </cell>
          <cell r="L27">
            <v>58</v>
          </cell>
          <cell r="M27">
            <v>60</v>
          </cell>
          <cell r="N27">
            <v>1355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B37">
            <v>93</v>
          </cell>
          <cell r="C37">
            <v>188</v>
          </cell>
          <cell r="D37">
            <v>191</v>
          </cell>
          <cell r="E37">
            <v>189</v>
          </cell>
          <cell r="F37">
            <v>190</v>
          </cell>
          <cell r="G37">
            <v>93</v>
          </cell>
          <cell r="H37">
            <v>395</v>
          </cell>
          <cell r="I37">
            <v>438</v>
          </cell>
          <cell r="J37">
            <v>93</v>
          </cell>
          <cell r="K37">
            <v>92</v>
          </cell>
          <cell r="L37">
            <v>92</v>
          </cell>
          <cell r="M37">
            <v>94</v>
          </cell>
          <cell r="N37">
            <v>2148</v>
          </cell>
        </row>
      </sheetData>
      <sheetData sheetId="46">
        <row r="6">
          <cell r="B6">
            <v>10347</v>
          </cell>
          <cell r="C6">
            <v>10403</v>
          </cell>
          <cell r="D6">
            <v>10347</v>
          </cell>
          <cell r="E6">
            <v>10405</v>
          </cell>
          <cell r="F6">
            <v>10349</v>
          </cell>
          <cell r="G6">
            <v>10401</v>
          </cell>
          <cell r="H6">
            <v>10328</v>
          </cell>
          <cell r="I6">
            <v>10256</v>
          </cell>
          <cell r="J6">
            <v>10348</v>
          </cell>
          <cell r="K6">
            <v>10405</v>
          </cell>
          <cell r="L6">
            <v>10349</v>
          </cell>
          <cell r="M6">
            <v>10399</v>
          </cell>
          <cell r="N6">
            <v>124337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10347</v>
          </cell>
          <cell r="C23">
            <v>10403</v>
          </cell>
          <cell r="D23">
            <v>10347</v>
          </cell>
          <cell r="E23">
            <v>10405</v>
          </cell>
          <cell r="F23">
            <v>10349</v>
          </cell>
          <cell r="G23">
            <v>10401</v>
          </cell>
          <cell r="H23">
            <v>10328</v>
          </cell>
          <cell r="I23">
            <v>10256</v>
          </cell>
          <cell r="J23">
            <v>10348</v>
          </cell>
          <cell r="K23">
            <v>10405</v>
          </cell>
          <cell r="L23">
            <v>10349</v>
          </cell>
          <cell r="M23">
            <v>10399</v>
          </cell>
          <cell r="N23">
            <v>124337</v>
          </cell>
        </row>
        <row r="25">
          <cell r="B25">
            <v>7794</v>
          </cell>
          <cell r="C25">
            <v>7794</v>
          </cell>
          <cell r="D25">
            <v>7878</v>
          </cell>
          <cell r="E25">
            <v>7818</v>
          </cell>
          <cell r="F25">
            <v>7818</v>
          </cell>
          <cell r="G25">
            <v>8320</v>
          </cell>
          <cell r="H25">
            <v>7816</v>
          </cell>
          <cell r="I25">
            <v>7817</v>
          </cell>
          <cell r="J25">
            <v>7831</v>
          </cell>
          <cell r="K25">
            <v>7976</v>
          </cell>
          <cell r="L25">
            <v>8266</v>
          </cell>
          <cell r="M25">
            <v>7886</v>
          </cell>
          <cell r="N25">
            <v>95014</v>
          </cell>
        </row>
        <row r="26">
          <cell r="B26">
            <v>2661</v>
          </cell>
          <cell r="C26">
            <v>2664</v>
          </cell>
          <cell r="D26">
            <v>2692</v>
          </cell>
          <cell r="E26">
            <v>2671</v>
          </cell>
          <cell r="F26">
            <v>2669</v>
          </cell>
          <cell r="G26">
            <v>2832</v>
          </cell>
          <cell r="H26">
            <v>2673</v>
          </cell>
          <cell r="I26">
            <v>2670</v>
          </cell>
          <cell r="J26">
            <v>2677</v>
          </cell>
          <cell r="K26">
            <v>2731</v>
          </cell>
          <cell r="L26">
            <v>2807</v>
          </cell>
          <cell r="M26">
            <v>2699</v>
          </cell>
          <cell r="N26">
            <v>32446</v>
          </cell>
        </row>
        <row r="27">
          <cell r="B27">
            <v>5493</v>
          </cell>
          <cell r="C27">
            <v>5032</v>
          </cell>
          <cell r="D27">
            <v>5316</v>
          </cell>
          <cell r="E27">
            <v>4994</v>
          </cell>
          <cell r="F27">
            <v>5407</v>
          </cell>
          <cell r="G27">
            <v>5768</v>
          </cell>
          <cell r="H27">
            <v>4792</v>
          </cell>
          <cell r="I27">
            <v>4863</v>
          </cell>
          <cell r="J27">
            <v>5687</v>
          </cell>
          <cell r="K27">
            <v>5283</v>
          </cell>
          <cell r="L27">
            <v>5113</v>
          </cell>
          <cell r="M27">
            <v>6510</v>
          </cell>
          <cell r="N27">
            <v>64258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15948</v>
          </cell>
          <cell r="C37">
            <v>15490</v>
          </cell>
          <cell r="D37">
            <v>15886</v>
          </cell>
          <cell r="E37">
            <v>15483</v>
          </cell>
          <cell r="F37">
            <v>15894</v>
          </cell>
          <cell r="G37">
            <v>16920</v>
          </cell>
          <cell r="H37">
            <v>15281</v>
          </cell>
          <cell r="I37">
            <v>15350</v>
          </cell>
          <cell r="J37">
            <v>16195</v>
          </cell>
          <cell r="K37">
            <v>15990</v>
          </cell>
          <cell r="L37">
            <v>16186</v>
          </cell>
          <cell r="M37">
            <v>17095</v>
          </cell>
          <cell r="N37">
            <v>191718</v>
          </cell>
        </row>
      </sheetData>
      <sheetData sheetId="51">
        <row r="6">
          <cell r="B6">
            <v>262</v>
          </cell>
          <cell r="C6">
            <v>252</v>
          </cell>
          <cell r="D6">
            <v>227</v>
          </cell>
          <cell r="E6">
            <v>190</v>
          </cell>
          <cell r="F6">
            <v>189</v>
          </cell>
          <cell r="G6">
            <v>189</v>
          </cell>
          <cell r="H6">
            <v>289</v>
          </cell>
          <cell r="I6">
            <v>313</v>
          </cell>
          <cell r="J6">
            <v>189</v>
          </cell>
          <cell r="K6">
            <v>269</v>
          </cell>
          <cell r="L6">
            <v>337</v>
          </cell>
          <cell r="M6">
            <v>289</v>
          </cell>
          <cell r="N6">
            <v>2995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262</v>
          </cell>
          <cell r="C23">
            <v>252</v>
          </cell>
          <cell r="D23">
            <v>227</v>
          </cell>
          <cell r="E23">
            <v>190</v>
          </cell>
          <cell r="F23">
            <v>189</v>
          </cell>
          <cell r="G23">
            <v>189</v>
          </cell>
          <cell r="H23">
            <v>289</v>
          </cell>
          <cell r="I23">
            <v>313</v>
          </cell>
          <cell r="J23">
            <v>189</v>
          </cell>
          <cell r="K23">
            <v>269</v>
          </cell>
          <cell r="L23">
            <v>337</v>
          </cell>
          <cell r="M23">
            <v>289</v>
          </cell>
          <cell r="N23">
            <v>2995</v>
          </cell>
        </row>
        <row r="25">
          <cell r="B25">
            <v>847</v>
          </cell>
          <cell r="C25">
            <v>742</v>
          </cell>
          <cell r="D25">
            <v>742</v>
          </cell>
          <cell r="E25">
            <v>742</v>
          </cell>
          <cell r="F25">
            <v>742</v>
          </cell>
          <cell r="G25">
            <v>742</v>
          </cell>
          <cell r="H25">
            <v>740</v>
          </cell>
          <cell r="I25">
            <v>740</v>
          </cell>
          <cell r="J25">
            <v>740</v>
          </cell>
          <cell r="K25">
            <v>742</v>
          </cell>
          <cell r="L25">
            <v>742</v>
          </cell>
          <cell r="M25">
            <v>913</v>
          </cell>
          <cell r="N25">
            <v>9174</v>
          </cell>
        </row>
        <row r="26">
          <cell r="B26">
            <v>261</v>
          </cell>
          <cell r="C26">
            <v>228</v>
          </cell>
          <cell r="D26">
            <v>228</v>
          </cell>
          <cell r="E26">
            <v>228</v>
          </cell>
          <cell r="F26">
            <v>228</v>
          </cell>
          <cell r="G26">
            <v>227</v>
          </cell>
          <cell r="H26">
            <v>227</v>
          </cell>
          <cell r="I26">
            <v>227</v>
          </cell>
          <cell r="J26">
            <v>227</v>
          </cell>
          <cell r="K26">
            <v>227</v>
          </cell>
          <cell r="L26">
            <v>227</v>
          </cell>
          <cell r="M26">
            <v>282</v>
          </cell>
          <cell r="N26">
            <v>2817</v>
          </cell>
        </row>
        <row r="27">
          <cell r="B27">
            <v>872</v>
          </cell>
          <cell r="C27">
            <v>637</v>
          </cell>
          <cell r="D27">
            <v>641</v>
          </cell>
          <cell r="E27">
            <v>640</v>
          </cell>
          <cell r="F27">
            <v>998</v>
          </cell>
          <cell r="G27">
            <v>640</v>
          </cell>
          <cell r="H27">
            <v>900</v>
          </cell>
          <cell r="I27">
            <v>948</v>
          </cell>
          <cell r="J27">
            <v>640</v>
          </cell>
          <cell r="K27">
            <v>879</v>
          </cell>
          <cell r="L27">
            <v>949</v>
          </cell>
          <cell r="M27">
            <v>840</v>
          </cell>
          <cell r="N27">
            <v>9584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1980</v>
          </cell>
          <cell r="C37">
            <v>1607</v>
          </cell>
          <cell r="D37">
            <v>1611</v>
          </cell>
          <cell r="E37">
            <v>1610</v>
          </cell>
          <cell r="F37">
            <v>1968</v>
          </cell>
          <cell r="G37">
            <v>1609</v>
          </cell>
          <cell r="H37">
            <v>1867</v>
          </cell>
          <cell r="I37">
            <v>1915</v>
          </cell>
          <cell r="J37">
            <v>1607</v>
          </cell>
          <cell r="K37">
            <v>1848</v>
          </cell>
          <cell r="L37">
            <v>1918</v>
          </cell>
          <cell r="M37">
            <v>2035</v>
          </cell>
          <cell r="N37">
            <v>21575</v>
          </cell>
        </row>
      </sheetData>
      <sheetData sheetId="52">
        <row r="6">
          <cell r="C6">
            <v>300</v>
          </cell>
          <cell r="D6">
            <v>360</v>
          </cell>
          <cell r="E6">
            <v>400</v>
          </cell>
          <cell r="F6">
            <v>380</v>
          </cell>
          <cell r="G6">
            <v>360</v>
          </cell>
          <cell r="J6">
            <v>360</v>
          </cell>
          <cell r="K6">
            <v>400</v>
          </cell>
          <cell r="L6">
            <v>400</v>
          </cell>
          <cell r="M6">
            <v>285</v>
          </cell>
          <cell r="N6">
            <v>3245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B23">
            <v>0</v>
          </cell>
          <cell r="C23">
            <v>300</v>
          </cell>
          <cell r="D23">
            <v>360</v>
          </cell>
          <cell r="E23">
            <v>400</v>
          </cell>
          <cell r="F23">
            <v>380</v>
          </cell>
          <cell r="G23">
            <v>360</v>
          </cell>
          <cell r="H23">
            <v>0</v>
          </cell>
          <cell r="I23">
            <v>0</v>
          </cell>
          <cell r="J23">
            <v>360</v>
          </cell>
          <cell r="K23">
            <v>400</v>
          </cell>
          <cell r="L23">
            <v>400</v>
          </cell>
          <cell r="M23">
            <v>285</v>
          </cell>
          <cell r="N23">
            <v>3245</v>
          </cell>
        </row>
        <row r="25">
          <cell r="B25">
            <v>2502</v>
          </cell>
          <cell r="C25">
            <v>2613</v>
          </cell>
          <cell r="D25">
            <v>2502</v>
          </cell>
          <cell r="E25">
            <v>2656</v>
          </cell>
          <cell r="F25">
            <v>2672</v>
          </cell>
          <cell r="G25">
            <v>3045</v>
          </cell>
          <cell r="H25">
            <v>2044</v>
          </cell>
          <cell r="I25">
            <v>2045</v>
          </cell>
          <cell r="J25">
            <v>2547</v>
          </cell>
          <cell r="K25">
            <v>2614</v>
          </cell>
          <cell r="L25">
            <v>3089</v>
          </cell>
          <cell r="M25">
            <v>2504</v>
          </cell>
          <cell r="N25">
            <v>30833</v>
          </cell>
        </row>
        <row r="26">
          <cell r="B26">
            <v>821</v>
          </cell>
          <cell r="C26">
            <v>821</v>
          </cell>
          <cell r="D26">
            <v>821</v>
          </cell>
          <cell r="E26">
            <v>821</v>
          </cell>
          <cell r="F26">
            <v>821</v>
          </cell>
          <cell r="G26">
            <v>821</v>
          </cell>
          <cell r="H26">
            <v>821</v>
          </cell>
          <cell r="I26">
            <v>820</v>
          </cell>
          <cell r="J26">
            <v>821</v>
          </cell>
          <cell r="K26">
            <v>821</v>
          </cell>
          <cell r="L26">
            <v>822</v>
          </cell>
          <cell r="M26">
            <v>822</v>
          </cell>
          <cell r="N26">
            <v>9853</v>
          </cell>
        </row>
        <row r="27">
          <cell r="B27">
            <v>253</v>
          </cell>
          <cell r="C27">
            <v>253</v>
          </cell>
          <cell r="D27">
            <v>270</v>
          </cell>
          <cell r="E27">
            <v>270</v>
          </cell>
          <cell r="F27">
            <v>236</v>
          </cell>
          <cell r="G27">
            <v>236</v>
          </cell>
          <cell r="H27">
            <v>236</v>
          </cell>
          <cell r="I27">
            <v>236</v>
          </cell>
          <cell r="J27">
            <v>236</v>
          </cell>
          <cell r="K27">
            <v>270</v>
          </cell>
          <cell r="L27">
            <v>270</v>
          </cell>
          <cell r="M27">
            <v>270</v>
          </cell>
          <cell r="N27">
            <v>3036</v>
          </cell>
        </row>
        <row r="28">
          <cell r="N28">
            <v>0</v>
          </cell>
        </row>
        <row r="29">
          <cell r="N29">
            <v>0</v>
          </cell>
        </row>
        <row r="30">
          <cell r="C30">
            <v>88</v>
          </cell>
          <cell r="D30">
            <v>89</v>
          </cell>
          <cell r="E30">
            <v>89</v>
          </cell>
          <cell r="F30">
            <v>89</v>
          </cell>
          <cell r="G30">
            <v>89</v>
          </cell>
          <cell r="J30">
            <v>89</v>
          </cell>
          <cell r="K30">
            <v>89</v>
          </cell>
          <cell r="L30">
            <v>89</v>
          </cell>
          <cell r="M30">
            <v>89</v>
          </cell>
          <cell r="N30">
            <v>800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6">
          <cell r="N36">
            <v>0</v>
          </cell>
        </row>
        <row r="37">
          <cell r="B37">
            <v>3576</v>
          </cell>
          <cell r="C37">
            <v>3775</v>
          </cell>
          <cell r="D37">
            <v>3682</v>
          </cell>
          <cell r="E37">
            <v>3836</v>
          </cell>
          <cell r="F37">
            <v>3818</v>
          </cell>
          <cell r="G37">
            <v>4191</v>
          </cell>
          <cell r="H37">
            <v>3101</v>
          </cell>
          <cell r="I37">
            <v>3101</v>
          </cell>
          <cell r="J37">
            <v>3693</v>
          </cell>
          <cell r="K37">
            <v>3794</v>
          </cell>
          <cell r="L37">
            <v>4270</v>
          </cell>
          <cell r="M37">
            <v>3685</v>
          </cell>
          <cell r="N37">
            <v>44522</v>
          </cell>
        </row>
      </sheetData>
      <sheetData sheetId="53">
        <row r="6">
          <cell r="B6">
            <v>625</v>
          </cell>
          <cell r="C6">
            <v>625</v>
          </cell>
          <cell r="D6">
            <v>625</v>
          </cell>
          <cell r="E6">
            <v>5624</v>
          </cell>
          <cell r="F6">
            <v>623</v>
          </cell>
          <cell r="G6">
            <v>623</v>
          </cell>
          <cell r="H6">
            <v>2612</v>
          </cell>
          <cell r="J6">
            <v>624</v>
          </cell>
          <cell r="K6">
            <v>624</v>
          </cell>
          <cell r="L6">
            <v>625</v>
          </cell>
          <cell r="M6">
            <v>625</v>
          </cell>
          <cell r="N6">
            <v>13855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H16">
            <v>1230</v>
          </cell>
          <cell r="N16">
            <v>1230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B23">
            <v>625</v>
          </cell>
          <cell r="C23">
            <v>625</v>
          </cell>
          <cell r="D23">
            <v>625</v>
          </cell>
          <cell r="E23">
            <v>5624</v>
          </cell>
          <cell r="F23">
            <v>623</v>
          </cell>
          <cell r="G23">
            <v>623</v>
          </cell>
          <cell r="H23">
            <v>3842</v>
          </cell>
          <cell r="I23">
            <v>0</v>
          </cell>
          <cell r="J23">
            <v>624</v>
          </cell>
          <cell r="K23">
            <v>624</v>
          </cell>
          <cell r="L23">
            <v>625</v>
          </cell>
          <cell r="M23">
            <v>625</v>
          </cell>
          <cell r="N23">
            <v>15085</v>
          </cell>
        </row>
        <row r="25">
          <cell r="B25">
            <v>6727</v>
          </cell>
          <cell r="C25">
            <v>3924</v>
          </cell>
          <cell r="D25">
            <v>3725</v>
          </cell>
          <cell r="E25">
            <v>3725</v>
          </cell>
          <cell r="F25">
            <v>3747</v>
          </cell>
          <cell r="G25">
            <v>3745</v>
          </cell>
          <cell r="H25">
            <v>3584</v>
          </cell>
          <cell r="I25">
            <v>3633</v>
          </cell>
          <cell r="J25">
            <v>3472</v>
          </cell>
          <cell r="K25">
            <v>3980</v>
          </cell>
          <cell r="L25">
            <v>3642</v>
          </cell>
          <cell r="M25">
            <v>4892</v>
          </cell>
          <cell r="N25">
            <v>48796</v>
          </cell>
        </row>
        <row r="26">
          <cell r="B26">
            <v>2114</v>
          </cell>
          <cell r="C26">
            <v>1245</v>
          </cell>
          <cell r="D26">
            <v>1183</v>
          </cell>
          <cell r="E26">
            <v>1183</v>
          </cell>
          <cell r="F26">
            <v>1183</v>
          </cell>
          <cell r="G26">
            <v>1183</v>
          </cell>
          <cell r="H26">
            <v>1056</v>
          </cell>
          <cell r="I26">
            <v>1155</v>
          </cell>
          <cell r="J26">
            <v>1105</v>
          </cell>
          <cell r="K26">
            <v>1263</v>
          </cell>
          <cell r="L26">
            <v>1172</v>
          </cell>
          <cell r="M26">
            <v>1555</v>
          </cell>
          <cell r="N26">
            <v>15397</v>
          </cell>
        </row>
        <row r="27">
          <cell r="B27">
            <v>4836</v>
          </cell>
          <cell r="C27">
            <v>2371</v>
          </cell>
          <cell r="D27">
            <v>2382</v>
          </cell>
          <cell r="E27">
            <v>2156</v>
          </cell>
          <cell r="F27">
            <v>2100</v>
          </cell>
          <cell r="G27">
            <v>1408</v>
          </cell>
          <cell r="H27">
            <v>545</v>
          </cell>
          <cell r="I27">
            <v>623</v>
          </cell>
          <cell r="J27">
            <v>2308</v>
          </cell>
          <cell r="K27">
            <v>2199</v>
          </cell>
          <cell r="L27">
            <v>2322</v>
          </cell>
          <cell r="M27">
            <v>2165</v>
          </cell>
          <cell r="N27">
            <v>25415</v>
          </cell>
        </row>
        <row r="28">
          <cell r="N28">
            <v>0</v>
          </cell>
        </row>
        <row r="29">
          <cell r="N29">
            <v>0</v>
          </cell>
        </row>
        <row r="30">
          <cell r="K30">
            <v>1267</v>
          </cell>
          <cell r="N30">
            <v>1267</v>
          </cell>
        </row>
        <row r="31">
          <cell r="B31">
            <v>1230</v>
          </cell>
          <cell r="N31">
            <v>1230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B37">
            <v>14907</v>
          </cell>
          <cell r="C37">
            <v>7540</v>
          </cell>
          <cell r="D37">
            <v>7290</v>
          </cell>
          <cell r="E37">
            <v>7064</v>
          </cell>
          <cell r="F37">
            <v>7030</v>
          </cell>
          <cell r="G37">
            <v>6336</v>
          </cell>
          <cell r="H37">
            <v>5185</v>
          </cell>
          <cell r="I37">
            <v>5411</v>
          </cell>
          <cell r="J37">
            <v>6885</v>
          </cell>
          <cell r="K37">
            <v>8709</v>
          </cell>
          <cell r="L37">
            <v>7136</v>
          </cell>
          <cell r="M37">
            <v>8612</v>
          </cell>
          <cell r="N37">
            <v>92105</v>
          </cell>
        </row>
      </sheetData>
      <sheetData sheetId="54">
        <row r="6">
          <cell r="B6">
            <v>450</v>
          </cell>
          <cell r="C6">
            <v>500</v>
          </cell>
          <cell r="D6">
            <v>490</v>
          </cell>
          <cell r="E6">
            <v>510</v>
          </cell>
          <cell r="F6">
            <v>520</v>
          </cell>
          <cell r="G6">
            <v>400</v>
          </cell>
          <cell r="H6">
            <v>200</v>
          </cell>
          <cell r="I6">
            <v>200</v>
          </cell>
          <cell r="J6">
            <v>640</v>
          </cell>
          <cell r="K6">
            <v>640</v>
          </cell>
          <cell r="L6">
            <v>650</v>
          </cell>
          <cell r="M6">
            <v>400</v>
          </cell>
          <cell r="N6">
            <v>5600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B23">
            <v>450</v>
          </cell>
          <cell r="C23">
            <v>500</v>
          </cell>
          <cell r="D23">
            <v>490</v>
          </cell>
          <cell r="E23">
            <v>510</v>
          </cell>
          <cell r="F23">
            <v>520</v>
          </cell>
          <cell r="G23">
            <v>400</v>
          </cell>
          <cell r="H23">
            <v>200</v>
          </cell>
          <cell r="I23">
            <v>200</v>
          </cell>
          <cell r="J23">
            <v>640</v>
          </cell>
          <cell r="K23">
            <v>640</v>
          </cell>
          <cell r="L23">
            <v>650</v>
          </cell>
          <cell r="M23">
            <v>400</v>
          </cell>
          <cell r="N23">
            <v>5600</v>
          </cell>
        </row>
        <row r="25">
          <cell r="B25">
            <v>5101</v>
          </cell>
          <cell r="C25">
            <v>3254</v>
          </cell>
          <cell r="D25">
            <v>2988</v>
          </cell>
          <cell r="E25">
            <v>2973</v>
          </cell>
          <cell r="F25">
            <v>3130</v>
          </cell>
          <cell r="G25">
            <v>3030</v>
          </cell>
          <cell r="H25">
            <v>2939</v>
          </cell>
          <cell r="I25">
            <v>4612</v>
          </cell>
          <cell r="J25">
            <v>4022</v>
          </cell>
          <cell r="K25">
            <v>2960</v>
          </cell>
          <cell r="L25">
            <v>2890</v>
          </cell>
          <cell r="M25">
            <v>2996</v>
          </cell>
          <cell r="N25">
            <v>40895</v>
          </cell>
        </row>
        <row r="26">
          <cell r="B26">
            <v>1951</v>
          </cell>
          <cell r="C26">
            <v>910</v>
          </cell>
          <cell r="D26">
            <v>873</v>
          </cell>
          <cell r="E26">
            <v>860</v>
          </cell>
          <cell r="F26">
            <v>920</v>
          </cell>
          <cell r="G26">
            <v>910</v>
          </cell>
          <cell r="H26">
            <v>902</v>
          </cell>
          <cell r="I26">
            <v>1861</v>
          </cell>
          <cell r="J26">
            <v>1860</v>
          </cell>
          <cell r="K26">
            <v>870</v>
          </cell>
          <cell r="L26">
            <v>886</v>
          </cell>
          <cell r="M26">
            <v>873</v>
          </cell>
          <cell r="N26">
            <v>13676</v>
          </cell>
        </row>
        <row r="27">
          <cell r="B27">
            <v>1769</v>
          </cell>
          <cell r="C27">
            <v>1443</v>
          </cell>
          <cell r="D27">
            <v>1559</v>
          </cell>
          <cell r="E27">
            <v>1494</v>
          </cell>
          <cell r="F27">
            <v>1601</v>
          </cell>
          <cell r="G27">
            <v>1255</v>
          </cell>
          <cell r="H27">
            <v>411</v>
          </cell>
          <cell r="I27">
            <v>411</v>
          </cell>
          <cell r="J27">
            <v>1740</v>
          </cell>
          <cell r="K27">
            <v>1791</v>
          </cell>
          <cell r="L27">
            <v>1813</v>
          </cell>
          <cell r="M27">
            <v>1546</v>
          </cell>
          <cell r="N27">
            <v>16833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B37">
            <v>8821</v>
          </cell>
          <cell r="C37">
            <v>5607</v>
          </cell>
          <cell r="D37">
            <v>5420</v>
          </cell>
          <cell r="E37">
            <v>5327</v>
          </cell>
          <cell r="F37">
            <v>5651</v>
          </cell>
          <cell r="G37">
            <v>5195</v>
          </cell>
          <cell r="H37">
            <v>4252</v>
          </cell>
          <cell r="I37">
            <v>6884</v>
          </cell>
          <cell r="J37">
            <v>7622</v>
          </cell>
          <cell r="K37">
            <v>5621</v>
          </cell>
          <cell r="L37">
            <v>5589</v>
          </cell>
          <cell r="M37">
            <v>5415</v>
          </cell>
          <cell r="N37">
            <v>71404</v>
          </cell>
        </row>
      </sheetData>
      <sheetData sheetId="60">
        <row r="6">
          <cell r="B6">
            <v>1444</v>
          </cell>
          <cell r="C6">
            <v>1475</v>
          </cell>
          <cell r="D6">
            <v>1569</v>
          </cell>
          <cell r="E6">
            <v>1559</v>
          </cell>
          <cell r="F6">
            <v>1485</v>
          </cell>
          <cell r="G6">
            <v>8012</v>
          </cell>
          <cell r="H6">
            <v>37</v>
          </cell>
          <cell r="I6">
            <v>50</v>
          </cell>
          <cell r="J6">
            <v>1574</v>
          </cell>
          <cell r="K6">
            <v>1480</v>
          </cell>
          <cell r="L6">
            <v>1474</v>
          </cell>
          <cell r="M6">
            <v>1245</v>
          </cell>
          <cell r="N6">
            <v>21404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B23">
            <v>1444</v>
          </cell>
          <cell r="C23">
            <v>1475</v>
          </cell>
          <cell r="D23">
            <v>1569</v>
          </cell>
          <cell r="E23">
            <v>1559</v>
          </cell>
          <cell r="F23">
            <v>1485</v>
          </cell>
          <cell r="G23">
            <v>8012</v>
          </cell>
          <cell r="H23">
            <v>37</v>
          </cell>
          <cell r="I23">
            <v>50</v>
          </cell>
          <cell r="J23">
            <v>1574</v>
          </cell>
          <cell r="K23">
            <v>1480</v>
          </cell>
          <cell r="L23">
            <v>1474</v>
          </cell>
          <cell r="M23">
            <v>1245</v>
          </cell>
          <cell r="N23">
            <v>21404</v>
          </cell>
        </row>
        <row r="25">
          <cell r="B25">
            <v>12610</v>
          </cell>
          <cell r="C25">
            <v>11128</v>
          </cell>
          <cell r="D25">
            <v>13038</v>
          </cell>
          <cell r="E25">
            <v>12221</v>
          </cell>
          <cell r="F25">
            <v>14557</v>
          </cell>
          <cell r="G25">
            <v>12125</v>
          </cell>
          <cell r="H25">
            <v>11822</v>
          </cell>
          <cell r="I25">
            <v>14331</v>
          </cell>
          <cell r="J25">
            <v>12497</v>
          </cell>
          <cell r="K25">
            <v>10991</v>
          </cell>
          <cell r="L25">
            <v>13954</v>
          </cell>
          <cell r="M25">
            <v>10816</v>
          </cell>
          <cell r="N25">
            <v>150090</v>
          </cell>
        </row>
        <row r="26">
          <cell r="B26">
            <v>4995</v>
          </cell>
          <cell r="C26">
            <v>4470</v>
          </cell>
          <cell r="D26">
            <v>4275</v>
          </cell>
          <cell r="E26">
            <v>4171</v>
          </cell>
          <cell r="F26">
            <v>4175</v>
          </cell>
          <cell r="G26">
            <v>4075</v>
          </cell>
          <cell r="H26">
            <v>3071</v>
          </cell>
          <cell r="I26">
            <v>3100</v>
          </cell>
          <cell r="J26">
            <v>4150</v>
          </cell>
          <cell r="K26">
            <v>4175</v>
          </cell>
          <cell r="L26">
            <v>4175</v>
          </cell>
          <cell r="M26">
            <v>4071</v>
          </cell>
          <cell r="N26">
            <v>48903</v>
          </cell>
        </row>
        <row r="27">
          <cell r="B27">
            <v>7060</v>
          </cell>
          <cell r="C27">
            <v>6554</v>
          </cell>
          <cell r="D27">
            <v>6350</v>
          </cell>
          <cell r="E27">
            <v>5150</v>
          </cell>
          <cell r="F27">
            <v>5318</v>
          </cell>
          <cell r="G27">
            <v>3600</v>
          </cell>
          <cell r="H27">
            <v>1000</v>
          </cell>
          <cell r="I27">
            <v>5843</v>
          </cell>
          <cell r="J27">
            <v>5106</v>
          </cell>
          <cell r="K27">
            <v>5350</v>
          </cell>
          <cell r="L27">
            <v>5650</v>
          </cell>
          <cell r="M27">
            <v>5613</v>
          </cell>
          <cell r="N27">
            <v>62594</v>
          </cell>
        </row>
        <row r="28">
          <cell r="N28">
            <v>0</v>
          </cell>
        </row>
        <row r="29">
          <cell r="N29">
            <v>0</v>
          </cell>
        </row>
        <row r="30">
          <cell r="B30">
            <v>90</v>
          </cell>
          <cell r="C30">
            <v>194</v>
          </cell>
          <cell r="D30">
            <v>90</v>
          </cell>
          <cell r="E30">
            <v>90</v>
          </cell>
          <cell r="F30">
            <v>258</v>
          </cell>
          <cell r="G30">
            <v>90</v>
          </cell>
          <cell r="H30">
            <v>0</v>
          </cell>
          <cell r="I30">
            <v>3943</v>
          </cell>
          <cell r="J30">
            <v>90</v>
          </cell>
          <cell r="K30">
            <v>90</v>
          </cell>
          <cell r="L30">
            <v>90</v>
          </cell>
          <cell r="M30">
            <v>90</v>
          </cell>
          <cell r="N30">
            <v>5115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B37">
            <v>24755</v>
          </cell>
          <cell r="C37">
            <v>22346</v>
          </cell>
          <cell r="D37">
            <v>23753</v>
          </cell>
          <cell r="E37">
            <v>21632</v>
          </cell>
          <cell r="F37">
            <v>24308</v>
          </cell>
          <cell r="G37">
            <v>19890</v>
          </cell>
          <cell r="H37">
            <v>15893</v>
          </cell>
          <cell r="I37">
            <v>27217</v>
          </cell>
          <cell r="J37">
            <v>21843</v>
          </cell>
          <cell r="K37">
            <v>20606</v>
          </cell>
          <cell r="L37">
            <v>23869</v>
          </cell>
          <cell r="M37">
            <v>20590</v>
          </cell>
          <cell r="N37">
            <v>266702</v>
          </cell>
        </row>
      </sheetData>
      <sheetData sheetId="61"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D16">
            <v>227</v>
          </cell>
          <cell r="E16">
            <v>136</v>
          </cell>
          <cell r="F16">
            <v>6213</v>
          </cell>
          <cell r="G16">
            <v>4575</v>
          </cell>
          <cell r="H16">
            <v>40085</v>
          </cell>
          <cell r="I16">
            <v>39905</v>
          </cell>
          <cell r="J16">
            <v>72831</v>
          </cell>
          <cell r="K16">
            <v>38047</v>
          </cell>
          <cell r="L16">
            <v>1072</v>
          </cell>
          <cell r="N16">
            <v>203091</v>
          </cell>
        </row>
        <row r="17">
          <cell r="N17">
            <v>0</v>
          </cell>
        </row>
        <row r="18">
          <cell r="N18">
            <v>0</v>
          </cell>
        </row>
        <row r="19">
          <cell r="C19">
            <v>1014</v>
          </cell>
          <cell r="H19">
            <v>889</v>
          </cell>
          <cell r="N19">
            <v>1903</v>
          </cell>
        </row>
        <row r="20">
          <cell r="C20">
            <v>164</v>
          </cell>
          <cell r="D20">
            <v>3137</v>
          </cell>
          <cell r="E20">
            <v>40</v>
          </cell>
          <cell r="F20">
            <v>4932</v>
          </cell>
          <cell r="G20">
            <v>1371</v>
          </cell>
          <cell r="H20">
            <v>12025</v>
          </cell>
          <cell r="I20">
            <v>11966</v>
          </cell>
          <cell r="J20">
            <v>21840</v>
          </cell>
          <cell r="K20">
            <v>11410</v>
          </cell>
          <cell r="L20">
            <v>320</v>
          </cell>
          <cell r="M20">
            <v>24</v>
          </cell>
          <cell r="N20">
            <v>67229</v>
          </cell>
        </row>
        <row r="21">
          <cell r="N21">
            <v>0</v>
          </cell>
        </row>
        <row r="22">
          <cell r="N22">
            <v>0</v>
          </cell>
        </row>
        <row r="23">
          <cell r="B23">
            <v>0</v>
          </cell>
          <cell r="C23">
            <v>1178</v>
          </cell>
          <cell r="D23">
            <v>3364</v>
          </cell>
          <cell r="E23">
            <v>176</v>
          </cell>
          <cell r="F23">
            <v>11145</v>
          </cell>
          <cell r="G23">
            <v>5946</v>
          </cell>
          <cell r="H23">
            <v>52999</v>
          </cell>
          <cell r="I23">
            <v>51871</v>
          </cell>
          <cell r="J23">
            <v>94671</v>
          </cell>
          <cell r="K23">
            <v>49457</v>
          </cell>
          <cell r="L23">
            <v>1392</v>
          </cell>
          <cell r="M23">
            <v>24</v>
          </cell>
          <cell r="N23">
            <v>272223</v>
          </cell>
        </row>
        <row r="25">
          <cell r="B25">
            <v>130</v>
          </cell>
          <cell r="C25">
            <v>130</v>
          </cell>
          <cell r="D25">
            <v>130</v>
          </cell>
          <cell r="E25">
            <v>130</v>
          </cell>
          <cell r="F25">
            <v>130</v>
          </cell>
          <cell r="G25">
            <v>130</v>
          </cell>
          <cell r="H25">
            <v>130</v>
          </cell>
          <cell r="I25">
            <v>130</v>
          </cell>
          <cell r="J25">
            <v>130</v>
          </cell>
          <cell r="K25">
            <v>130</v>
          </cell>
          <cell r="N25">
            <v>1300</v>
          </cell>
        </row>
        <row r="26">
          <cell r="B26">
            <v>31</v>
          </cell>
          <cell r="C26">
            <v>31</v>
          </cell>
          <cell r="D26">
            <v>31</v>
          </cell>
          <cell r="E26">
            <v>31</v>
          </cell>
          <cell r="F26">
            <v>31</v>
          </cell>
          <cell r="G26">
            <v>31</v>
          </cell>
          <cell r="H26">
            <v>31</v>
          </cell>
          <cell r="I26">
            <v>30</v>
          </cell>
          <cell r="J26">
            <v>30</v>
          </cell>
          <cell r="K26">
            <v>30</v>
          </cell>
          <cell r="N26">
            <v>307</v>
          </cell>
        </row>
        <row r="27">
          <cell r="B27">
            <v>35</v>
          </cell>
          <cell r="C27">
            <v>35</v>
          </cell>
          <cell r="D27">
            <v>35</v>
          </cell>
          <cell r="E27">
            <v>40</v>
          </cell>
          <cell r="F27">
            <v>35</v>
          </cell>
          <cell r="G27">
            <v>35</v>
          </cell>
          <cell r="H27">
            <v>35</v>
          </cell>
          <cell r="I27">
            <v>40</v>
          </cell>
          <cell r="J27">
            <v>35</v>
          </cell>
          <cell r="K27">
            <v>35</v>
          </cell>
          <cell r="L27">
            <v>35</v>
          </cell>
          <cell r="M27">
            <v>35</v>
          </cell>
          <cell r="N27">
            <v>430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D31">
            <v>303</v>
          </cell>
          <cell r="E31">
            <v>181</v>
          </cell>
          <cell r="F31">
            <v>8284</v>
          </cell>
          <cell r="G31">
            <v>6100</v>
          </cell>
          <cell r="H31">
            <v>53447</v>
          </cell>
          <cell r="I31">
            <v>53206</v>
          </cell>
          <cell r="J31">
            <v>97108</v>
          </cell>
          <cell r="K31">
            <v>50730</v>
          </cell>
          <cell r="L31">
            <v>1429</v>
          </cell>
          <cell r="N31">
            <v>270788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B37">
            <v>196</v>
          </cell>
          <cell r="C37">
            <v>196</v>
          </cell>
          <cell r="D37">
            <v>499</v>
          </cell>
          <cell r="E37">
            <v>382</v>
          </cell>
          <cell r="F37">
            <v>8480</v>
          </cell>
          <cell r="G37">
            <v>6296</v>
          </cell>
          <cell r="H37">
            <v>53643</v>
          </cell>
          <cell r="I37">
            <v>53406</v>
          </cell>
          <cell r="J37">
            <v>97303</v>
          </cell>
          <cell r="K37">
            <v>50925</v>
          </cell>
          <cell r="L37">
            <v>1464</v>
          </cell>
          <cell r="M37">
            <v>35</v>
          </cell>
          <cell r="N37">
            <v>272825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2"/>
  <sheetViews>
    <sheetView workbookViewId="0" topLeftCell="A1">
      <selection activeCell="A27" sqref="A27"/>
    </sheetView>
  </sheetViews>
  <sheetFormatPr defaultColWidth="9.140625" defaultRowHeight="12.75"/>
  <cols>
    <col min="1" max="1" width="35.8515625" style="1" bestFit="1" customWidth="1"/>
    <col min="2" max="2" width="31.140625" style="1" customWidth="1"/>
    <col min="3" max="3" width="10.421875" style="1" customWidth="1"/>
    <col min="4" max="4" width="13.28125" style="1" customWidth="1"/>
    <col min="5" max="16384" width="9.140625" style="1" customWidth="1"/>
  </cols>
  <sheetData>
    <row r="2" ht="15.75">
      <c r="D2" s="66" t="s">
        <v>42</v>
      </c>
    </row>
    <row r="3" spans="1:4" s="36" customFormat="1" ht="15">
      <c r="A3" s="16"/>
      <c r="B3" s="16"/>
      <c r="C3" s="32"/>
      <c r="D3" s="32"/>
    </row>
    <row r="4" spans="1:4" s="36" customFormat="1" ht="18.75">
      <c r="A4" s="242" t="s">
        <v>101</v>
      </c>
      <c r="B4" s="242"/>
      <c r="C4" s="242"/>
      <c r="D4" s="242"/>
    </row>
    <row r="5" spans="1:4" s="36" customFormat="1" ht="18.75">
      <c r="A5" s="242" t="s">
        <v>70</v>
      </c>
      <c r="B5" s="242"/>
      <c r="C5" s="242"/>
      <c r="D5" s="242"/>
    </row>
    <row r="7" ht="15">
      <c r="D7" s="37" t="s">
        <v>81</v>
      </c>
    </row>
    <row r="8" spans="1:4" ht="14.25">
      <c r="A8" s="246" t="s">
        <v>0</v>
      </c>
      <c r="B8" s="246"/>
      <c r="C8" s="2"/>
      <c r="D8" s="2"/>
    </row>
    <row r="9" spans="1:4" ht="14.25">
      <c r="A9" s="3" t="s">
        <v>82</v>
      </c>
      <c r="B9" s="3"/>
      <c r="C9" s="4"/>
      <c r="D9" s="4">
        <f>D10+D15</f>
        <v>25738</v>
      </c>
    </row>
    <row r="10" spans="1:4" ht="15">
      <c r="A10" s="5" t="s">
        <v>48</v>
      </c>
      <c r="B10" s="5"/>
      <c r="C10" s="6"/>
      <c r="D10" s="6">
        <f>SUM(C11:C14)</f>
        <v>23730</v>
      </c>
    </row>
    <row r="11" spans="1:4" ht="15">
      <c r="A11" s="7"/>
      <c r="B11" s="7" t="s">
        <v>1</v>
      </c>
      <c r="C11" s="8">
        <v>2573</v>
      </c>
      <c r="D11" s="8"/>
    </row>
    <row r="12" spans="1:4" ht="15">
      <c r="A12" s="7"/>
      <c r="B12" s="7" t="s">
        <v>74</v>
      </c>
      <c r="C12" s="8">
        <v>1810</v>
      </c>
      <c r="D12" s="8"/>
    </row>
    <row r="13" spans="1:4" ht="16.5" customHeight="1">
      <c r="A13" s="7"/>
      <c r="B13" s="7" t="s">
        <v>73</v>
      </c>
      <c r="C13" s="8">
        <v>19297</v>
      </c>
      <c r="D13" s="8"/>
    </row>
    <row r="14" spans="1:4" ht="16.5" customHeight="1">
      <c r="A14" s="7"/>
      <c r="B14" s="7" t="s">
        <v>50</v>
      </c>
      <c r="C14" s="8">
        <v>50</v>
      </c>
      <c r="D14" s="9"/>
    </row>
    <row r="15" spans="1:4" ht="15" customHeight="1">
      <c r="A15" s="5" t="s">
        <v>83</v>
      </c>
      <c r="B15" s="5"/>
      <c r="C15" s="6"/>
      <c r="D15" s="6">
        <f>C16</f>
        <v>2008</v>
      </c>
    </row>
    <row r="16" spans="1:4" ht="15">
      <c r="A16" s="5"/>
      <c r="B16" s="7" t="s">
        <v>1</v>
      </c>
      <c r="C16" s="8">
        <v>2008</v>
      </c>
      <c r="D16" s="6"/>
    </row>
    <row r="17" spans="1:4" ht="15" customHeight="1">
      <c r="A17" s="10" t="s">
        <v>38</v>
      </c>
      <c r="B17" s="3"/>
      <c r="C17" s="38"/>
      <c r="D17" s="38">
        <f>D18+D19+D22+D23+D24+D25+D26+D27</f>
        <v>14931</v>
      </c>
    </row>
    <row r="18" spans="1:4" ht="15" customHeight="1">
      <c r="A18" s="14" t="s">
        <v>40</v>
      </c>
      <c r="B18" s="5" t="s">
        <v>39</v>
      </c>
      <c r="C18" s="40"/>
      <c r="D18" s="62">
        <v>300</v>
      </c>
    </row>
    <row r="19" spans="1:4" ht="15" customHeight="1">
      <c r="A19" s="5" t="s">
        <v>3</v>
      </c>
      <c r="B19" s="5"/>
      <c r="C19" s="6"/>
      <c r="D19" s="63">
        <f>C20+C21</f>
        <v>5771</v>
      </c>
    </row>
    <row r="20" spans="1:4" ht="15" customHeight="1">
      <c r="A20" s="5"/>
      <c r="B20" s="7" t="s">
        <v>1</v>
      </c>
      <c r="C20" s="8">
        <v>3313</v>
      </c>
      <c r="D20" s="63"/>
    </row>
    <row r="21" spans="1:4" ht="15" customHeight="1">
      <c r="A21" s="5"/>
      <c r="B21" s="7" t="s">
        <v>84</v>
      </c>
      <c r="C21" s="8">
        <v>2458</v>
      </c>
      <c r="D21" s="63"/>
    </row>
    <row r="22" spans="1:4" ht="15" customHeight="1">
      <c r="A22" s="5" t="s">
        <v>71</v>
      </c>
      <c r="B22" s="5" t="s">
        <v>1</v>
      </c>
      <c r="C22" s="8"/>
      <c r="D22" s="63">
        <v>10</v>
      </c>
    </row>
    <row r="23" spans="1:4" ht="15">
      <c r="A23" s="5" t="s">
        <v>4</v>
      </c>
      <c r="B23" s="5" t="s">
        <v>1</v>
      </c>
      <c r="C23" s="6"/>
      <c r="D23" s="63">
        <v>5</v>
      </c>
    </row>
    <row r="24" spans="1:4" ht="15">
      <c r="A24" s="5" t="s">
        <v>75</v>
      </c>
      <c r="B24" s="5" t="s">
        <v>1</v>
      </c>
      <c r="C24" s="6"/>
      <c r="D24" s="63">
        <v>110</v>
      </c>
    </row>
    <row r="25" spans="1:4" ht="15">
      <c r="A25" s="5" t="s">
        <v>58</v>
      </c>
      <c r="B25" s="5" t="s">
        <v>1</v>
      </c>
      <c r="C25" s="6"/>
      <c r="D25" s="63">
        <v>4154</v>
      </c>
    </row>
    <row r="26" spans="1:4" ht="15">
      <c r="A26" s="5" t="s">
        <v>53</v>
      </c>
      <c r="B26" s="5" t="s">
        <v>1</v>
      </c>
      <c r="C26" s="6"/>
      <c r="D26" s="63">
        <v>981</v>
      </c>
    </row>
    <row r="27" spans="1:4" ht="15">
      <c r="A27" s="5" t="s">
        <v>65</v>
      </c>
      <c r="B27" s="5" t="s">
        <v>51</v>
      </c>
      <c r="C27" s="6"/>
      <c r="D27" s="63">
        <v>3600</v>
      </c>
    </row>
    <row r="28" spans="1:4" ht="14.25">
      <c r="A28" s="10" t="s">
        <v>33</v>
      </c>
      <c r="B28" s="10"/>
      <c r="C28" s="38"/>
      <c r="D28" s="38">
        <f>D30+D29</f>
        <v>1164</v>
      </c>
    </row>
    <row r="29" spans="1:4" ht="15">
      <c r="A29" s="5" t="s">
        <v>72</v>
      </c>
      <c r="B29" s="7" t="s">
        <v>1</v>
      </c>
      <c r="C29" s="38"/>
      <c r="D29" s="41">
        <v>914</v>
      </c>
    </row>
    <row r="30" spans="1:4" ht="15">
      <c r="A30" s="18" t="s">
        <v>5</v>
      </c>
      <c r="B30" s="5"/>
      <c r="C30" s="6"/>
      <c r="D30" s="6">
        <f>C31+C32</f>
        <v>250</v>
      </c>
    </row>
    <row r="31" spans="1:4" ht="15">
      <c r="A31" s="3"/>
      <c r="B31" s="7" t="s">
        <v>1</v>
      </c>
      <c r="C31" s="8">
        <v>50</v>
      </c>
      <c r="D31" s="8"/>
    </row>
    <row r="32" spans="1:4" ht="15">
      <c r="A32" s="3"/>
      <c r="B32" s="7" t="s">
        <v>36</v>
      </c>
      <c r="C32" s="8">
        <v>200</v>
      </c>
      <c r="D32" s="8"/>
    </row>
    <row r="33" spans="1:4" ht="15">
      <c r="A33" s="10" t="s">
        <v>68</v>
      </c>
      <c r="B33" s="7"/>
      <c r="C33" s="13"/>
      <c r="D33" s="42">
        <f>C34+C35</f>
        <v>1393</v>
      </c>
    </row>
    <row r="34" spans="1:4" ht="15">
      <c r="A34" s="10"/>
      <c r="B34" s="7" t="s">
        <v>1</v>
      </c>
      <c r="C34" s="13">
        <v>1000</v>
      </c>
      <c r="D34" s="13"/>
    </row>
    <row r="35" spans="1:4" ht="15">
      <c r="A35" s="10"/>
      <c r="B35" s="7" t="s">
        <v>69</v>
      </c>
      <c r="C35" s="13">
        <v>393</v>
      </c>
      <c r="D35" s="13"/>
    </row>
    <row r="36" spans="1:4" ht="14.25">
      <c r="A36" s="10" t="s">
        <v>59</v>
      </c>
      <c r="B36" s="241"/>
      <c r="C36" s="247"/>
      <c r="D36" s="247">
        <f>SUM(D38:D44)</f>
        <v>124337</v>
      </c>
    </row>
    <row r="37" spans="1:4" ht="14.25">
      <c r="A37" s="11" t="s">
        <v>6</v>
      </c>
      <c r="B37" s="241"/>
      <c r="C37" s="248"/>
      <c r="D37" s="248"/>
    </row>
    <row r="38" spans="1:4" ht="15">
      <c r="A38" s="14" t="s">
        <v>89</v>
      </c>
      <c r="B38" s="68" t="s">
        <v>1</v>
      </c>
      <c r="D38" s="65">
        <v>11877</v>
      </c>
    </row>
    <row r="39" spans="1:4" ht="15">
      <c r="A39" s="5" t="s">
        <v>7</v>
      </c>
      <c r="B39" s="5" t="s">
        <v>1</v>
      </c>
      <c r="C39" s="67"/>
      <c r="D39" s="13">
        <v>15720</v>
      </c>
    </row>
    <row r="40" spans="1:4" ht="15">
      <c r="A40" s="5" t="s">
        <v>76</v>
      </c>
      <c r="B40" s="5" t="s">
        <v>34</v>
      </c>
      <c r="C40" s="67"/>
      <c r="D40" s="13">
        <v>85054</v>
      </c>
    </row>
    <row r="41" spans="1:4" ht="15">
      <c r="A41" s="5" t="s">
        <v>85</v>
      </c>
      <c r="B41" s="5" t="s">
        <v>1</v>
      </c>
      <c r="C41" s="67"/>
      <c r="D41" s="13">
        <v>333</v>
      </c>
    </row>
    <row r="42" spans="1:4" ht="15">
      <c r="A42" s="14" t="s">
        <v>35</v>
      </c>
      <c r="B42" s="5" t="s">
        <v>86</v>
      </c>
      <c r="C42" s="67"/>
      <c r="D42" s="13">
        <v>440</v>
      </c>
    </row>
    <row r="43" spans="1:4" ht="14.25" customHeight="1">
      <c r="A43" s="14" t="s">
        <v>8</v>
      </c>
      <c r="B43" s="14" t="s">
        <v>87</v>
      </c>
      <c r="C43" s="67"/>
      <c r="D43" s="13">
        <v>9473</v>
      </c>
    </row>
    <row r="44" spans="1:4" ht="14.25" customHeight="1">
      <c r="A44" s="5" t="s">
        <v>52</v>
      </c>
      <c r="B44" s="5" t="s">
        <v>1</v>
      </c>
      <c r="C44" s="67"/>
      <c r="D44" s="8">
        <v>1440</v>
      </c>
    </row>
    <row r="45" spans="1:4" ht="14.25">
      <c r="A45" s="10" t="s">
        <v>60</v>
      </c>
      <c r="B45" s="10"/>
      <c r="C45" s="42"/>
      <c r="D45" s="45"/>
    </row>
    <row r="46" spans="1:4" ht="14.25">
      <c r="A46" s="11" t="s">
        <v>88</v>
      </c>
      <c r="B46" s="11"/>
      <c r="C46" s="12"/>
      <c r="D46" s="39">
        <f>D47+D53</f>
        <v>20685</v>
      </c>
    </row>
    <row r="47" spans="1:4" ht="15">
      <c r="A47" s="59" t="s">
        <v>56</v>
      </c>
      <c r="B47" s="59"/>
      <c r="C47" s="60"/>
      <c r="D47" s="53">
        <f>D48+D49+D52</f>
        <v>15085</v>
      </c>
    </row>
    <row r="48" spans="1:4" ht="15">
      <c r="A48" s="5" t="s">
        <v>9</v>
      </c>
      <c r="B48" s="5" t="s">
        <v>1</v>
      </c>
      <c r="C48" s="6"/>
      <c r="D48" s="6">
        <v>5598</v>
      </c>
    </row>
    <row r="49" spans="1:4" s="20" customFormat="1" ht="15">
      <c r="A49" s="5" t="s">
        <v>54</v>
      </c>
      <c r="B49" s="5"/>
      <c r="C49" s="6"/>
      <c r="D49" s="6">
        <f>C50+C51</f>
        <v>8842</v>
      </c>
    </row>
    <row r="50" spans="1:4" s="20" customFormat="1" ht="15">
      <c r="A50" s="5"/>
      <c r="B50" s="5" t="s">
        <v>1</v>
      </c>
      <c r="C50" s="6">
        <v>7612</v>
      </c>
      <c r="D50" s="6"/>
    </row>
    <row r="51" spans="1:4" s="20" customFormat="1" ht="15">
      <c r="A51" s="5"/>
      <c r="B51" s="5" t="s">
        <v>49</v>
      </c>
      <c r="C51" s="6">
        <v>1230</v>
      </c>
      <c r="D51" s="6"/>
    </row>
    <row r="52" spans="1:4" s="20" customFormat="1" ht="15.75" customHeight="1">
      <c r="A52" s="5" t="s">
        <v>77</v>
      </c>
      <c r="B52" s="5" t="s">
        <v>1</v>
      </c>
      <c r="C52" s="6"/>
      <c r="D52" s="6">
        <v>645</v>
      </c>
    </row>
    <row r="53" spans="1:4" ht="15.75" customHeight="1">
      <c r="A53" s="7" t="s">
        <v>57</v>
      </c>
      <c r="B53" s="7"/>
      <c r="C53" s="8"/>
      <c r="D53" s="8">
        <f>+D54</f>
        <v>5600</v>
      </c>
    </row>
    <row r="54" spans="1:4" s="20" customFormat="1" ht="15">
      <c r="A54" s="5" t="s">
        <v>55</v>
      </c>
      <c r="B54" s="5" t="s">
        <v>1</v>
      </c>
      <c r="C54" s="6"/>
      <c r="D54" s="6">
        <v>5600</v>
      </c>
    </row>
    <row r="55" spans="1:4" ht="14.25">
      <c r="A55" s="11" t="s">
        <v>61</v>
      </c>
      <c r="B55" s="11"/>
      <c r="C55" s="12"/>
      <c r="D55" s="12">
        <f>D56+D57+D70+D71</f>
        <v>2995</v>
      </c>
    </row>
    <row r="56" spans="1:4" ht="15">
      <c r="A56" s="5" t="s">
        <v>66</v>
      </c>
      <c r="B56" s="7" t="s">
        <v>1</v>
      </c>
      <c r="C56" s="6"/>
      <c r="D56" s="6">
        <v>1350</v>
      </c>
    </row>
    <row r="57" spans="1:4" ht="15" customHeight="1">
      <c r="A57" s="5" t="s">
        <v>96</v>
      </c>
      <c r="B57" s="7" t="s">
        <v>1</v>
      </c>
      <c r="C57" s="8"/>
      <c r="D57" s="8">
        <v>896</v>
      </c>
    </row>
    <row r="58" spans="1:4" ht="14.25" customHeight="1">
      <c r="A58" s="56"/>
      <c r="B58" s="56"/>
      <c r="C58" s="57"/>
      <c r="D58" s="58"/>
    </row>
    <row r="59" spans="1:4" ht="14.25" customHeight="1">
      <c r="A59" s="56"/>
      <c r="B59" s="56"/>
      <c r="C59" s="57"/>
      <c r="D59" s="58"/>
    </row>
    <row r="60" spans="1:4" ht="14.25" customHeight="1">
      <c r="A60" s="56"/>
      <c r="B60" s="56"/>
      <c r="C60" s="57"/>
      <c r="D60" s="58"/>
    </row>
    <row r="61" spans="1:4" ht="14.25" customHeight="1">
      <c r="A61" s="56"/>
      <c r="B61" s="43">
        <v>1</v>
      </c>
      <c r="C61" s="57"/>
      <c r="D61" s="58"/>
    </row>
    <row r="62" spans="1:4" ht="14.25" customHeight="1">
      <c r="A62" s="56"/>
      <c r="B62" s="56"/>
      <c r="C62" s="57"/>
      <c r="D62" s="58"/>
    </row>
    <row r="63" spans="1:4" s="36" customFormat="1" ht="15.75">
      <c r="A63" s="16"/>
      <c r="B63" s="16"/>
      <c r="C63" s="32"/>
      <c r="D63" s="66" t="s">
        <v>42</v>
      </c>
    </row>
    <row r="64" spans="1:4" s="36" customFormat="1" ht="15.75">
      <c r="A64" s="16"/>
      <c r="B64" s="16"/>
      <c r="C64" s="32"/>
      <c r="D64" s="66"/>
    </row>
    <row r="65" spans="1:4" s="36" customFormat="1" ht="18.75" customHeight="1">
      <c r="A65" s="242" t="s">
        <v>101</v>
      </c>
      <c r="B65" s="242"/>
      <c r="C65" s="242"/>
      <c r="D65" s="242"/>
    </row>
    <row r="66" spans="1:4" s="36" customFormat="1" ht="18.75" customHeight="1">
      <c r="A66" s="242" t="s">
        <v>70</v>
      </c>
      <c r="B66" s="242"/>
      <c r="C66" s="242"/>
      <c r="D66" s="242"/>
    </row>
    <row r="67" spans="1:4" s="36" customFormat="1" ht="15">
      <c r="A67" s="16"/>
      <c r="B67" s="16"/>
      <c r="C67" s="32"/>
      <c r="D67" s="32"/>
    </row>
    <row r="68" ht="15">
      <c r="D68" s="37" t="s">
        <v>81</v>
      </c>
    </row>
    <row r="69" spans="1:4" ht="14.25" customHeight="1">
      <c r="A69" s="244" t="s">
        <v>0</v>
      </c>
      <c r="B69" s="245"/>
      <c r="C69" s="19"/>
      <c r="D69" s="17"/>
    </row>
    <row r="70" spans="1:4" ht="15">
      <c r="A70" s="7" t="s">
        <v>63</v>
      </c>
      <c r="B70" s="7" t="s">
        <v>1</v>
      </c>
      <c r="C70" s="6"/>
      <c r="D70" s="8">
        <v>594</v>
      </c>
    </row>
    <row r="71" spans="1:4" ht="15">
      <c r="A71" s="7" t="s">
        <v>64</v>
      </c>
      <c r="B71" s="7" t="s">
        <v>1</v>
      </c>
      <c r="C71" s="8"/>
      <c r="D71" s="8">
        <v>155</v>
      </c>
    </row>
    <row r="72" spans="1:4" ht="14.25">
      <c r="A72" s="3" t="s">
        <v>67</v>
      </c>
      <c r="B72" s="3"/>
      <c r="C72" s="4"/>
      <c r="D72" s="4">
        <f>D73</f>
        <v>3245</v>
      </c>
    </row>
    <row r="73" spans="1:4" ht="15">
      <c r="A73" s="3" t="s">
        <v>62</v>
      </c>
      <c r="B73" s="7" t="s">
        <v>1</v>
      </c>
      <c r="D73" s="8">
        <v>3245</v>
      </c>
    </row>
    <row r="74" spans="1:4" ht="15" customHeight="1">
      <c r="A74" s="3" t="s">
        <v>41</v>
      </c>
      <c r="B74" s="3"/>
      <c r="C74" s="21"/>
      <c r="D74" s="21">
        <f>D75+D76+D77+D78+D79+D80</f>
        <v>21404</v>
      </c>
    </row>
    <row r="75" spans="1:4" s="20" customFormat="1" ht="15">
      <c r="A75" s="5" t="s">
        <v>77</v>
      </c>
      <c r="B75" s="7" t="s">
        <v>1</v>
      </c>
      <c r="C75" s="6"/>
      <c r="D75" s="8">
        <v>693</v>
      </c>
    </row>
    <row r="76" spans="1:4" s="20" customFormat="1" ht="15">
      <c r="A76" s="5" t="s">
        <v>91</v>
      </c>
      <c r="B76" s="7" t="s">
        <v>1</v>
      </c>
      <c r="C76" s="6"/>
      <c r="D76" s="8">
        <v>754</v>
      </c>
    </row>
    <row r="77" spans="1:4" ht="15">
      <c r="A77" s="5" t="s">
        <v>92</v>
      </c>
      <c r="B77" s="7" t="s">
        <v>1</v>
      </c>
      <c r="C77" s="8"/>
      <c r="D77" s="8">
        <v>350</v>
      </c>
    </row>
    <row r="78" spans="1:4" s="20" customFormat="1" ht="15">
      <c r="A78" s="5" t="s">
        <v>95</v>
      </c>
      <c r="B78" s="7" t="s">
        <v>1</v>
      </c>
      <c r="C78" s="6"/>
      <c r="D78" s="8">
        <v>12326</v>
      </c>
    </row>
    <row r="79" spans="1:4" s="20" customFormat="1" ht="15">
      <c r="A79" s="5" t="s">
        <v>93</v>
      </c>
      <c r="B79" s="7" t="s">
        <v>1</v>
      </c>
      <c r="C79" s="6"/>
      <c r="D79" s="8">
        <v>619</v>
      </c>
    </row>
    <row r="80" spans="1:4" ht="15">
      <c r="A80" s="7" t="s">
        <v>94</v>
      </c>
      <c r="B80" s="7" t="s">
        <v>1</v>
      </c>
      <c r="C80" s="8"/>
      <c r="D80" s="8">
        <v>6662</v>
      </c>
    </row>
    <row r="81" spans="1:4" s="46" customFormat="1" ht="16.5" customHeight="1">
      <c r="A81" s="3" t="s">
        <v>45</v>
      </c>
      <c r="B81" s="47"/>
      <c r="C81" s="4"/>
      <c r="D81" s="4">
        <f>C82+C83+C84</f>
        <v>272223</v>
      </c>
    </row>
    <row r="82" spans="1:4" s="55" customFormat="1" ht="16.5" customHeight="1">
      <c r="A82" s="3"/>
      <c r="B82" s="7" t="s">
        <v>78</v>
      </c>
      <c r="C82" s="8">
        <v>203091</v>
      </c>
      <c r="D82" s="4"/>
    </row>
    <row r="83" spans="1:4" s="55" customFormat="1" ht="16.5" customHeight="1">
      <c r="A83" s="3"/>
      <c r="B83" s="54" t="s">
        <v>79</v>
      </c>
      <c r="C83" s="8">
        <v>1903</v>
      </c>
      <c r="D83" s="4"/>
    </row>
    <row r="84" spans="1:4" ht="15">
      <c r="A84" s="7"/>
      <c r="B84" s="54" t="s">
        <v>80</v>
      </c>
      <c r="C84" s="8">
        <v>67229</v>
      </c>
      <c r="D84" s="8"/>
    </row>
    <row r="85" spans="1:4" ht="14.25" customHeight="1">
      <c r="A85" s="249" t="s">
        <v>46</v>
      </c>
      <c r="B85" s="250"/>
      <c r="C85" s="4"/>
      <c r="D85" s="4">
        <f>D86+D101+D105</f>
        <v>893466</v>
      </c>
    </row>
    <row r="86" spans="1:4" ht="15">
      <c r="A86" s="14" t="s">
        <v>97</v>
      </c>
      <c r="B86" s="5"/>
      <c r="C86" s="33"/>
      <c r="D86" s="33">
        <f>+C87+C88+C89+C90+C91+C92+C93+C94+C95</f>
        <v>372320</v>
      </c>
    </row>
    <row r="87" spans="1:4" ht="15">
      <c r="A87" s="7"/>
      <c r="B87" s="7" t="s">
        <v>11</v>
      </c>
      <c r="C87" s="8">
        <v>142210</v>
      </c>
      <c r="D87" s="8"/>
    </row>
    <row r="88" spans="1:4" ht="15">
      <c r="A88" s="7"/>
      <c r="B88" s="7" t="s">
        <v>12</v>
      </c>
      <c r="C88" s="8">
        <v>30</v>
      </c>
      <c r="D88" s="8"/>
    </row>
    <row r="89" spans="1:4" ht="14.25" customHeight="1">
      <c r="A89" s="7"/>
      <c r="B89" s="7" t="s">
        <v>13</v>
      </c>
      <c r="C89" s="23">
        <v>12575</v>
      </c>
      <c r="D89" s="23"/>
    </row>
    <row r="90" spans="1:4" ht="15">
      <c r="A90" s="7"/>
      <c r="B90" s="7" t="s">
        <v>14</v>
      </c>
      <c r="C90" s="8">
        <v>29154</v>
      </c>
      <c r="D90" s="8"/>
    </row>
    <row r="91" spans="1:4" ht="15">
      <c r="A91" s="7"/>
      <c r="B91" s="7" t="s">
        <v>15</v>
      </c>
      <c r="C91" s="8">
        <v>200</v>
      </c>
      <c r="D91" s="9"/>
    </row>
    <row r="92" spans="1:4" ht="15">
      <c r="A92" s="7"/>
      <c r="B92" s="7" t="s">
        <v>16</v>
      </c>
      <c r="C92" s="8">
        <v>260</v>
      </c>
      <c r="D92" s="9"/>
    </row>
    <row r="93" spans="1:4" ht="15">
      <c r="A93" s="7" t="s">
        <v>2</v>
      </c>
      <c r="B93" s="7" t="s">
        <v>17</v>
      </c>
      <c r="C93" s="8">
        <v>38039</v>
      </c>
      <c r="D93" s="8"/>
    </row>
    <row r="94" spans="1:4" ht="15">
      <c r="A94" s="7"/>
      <c r="B94" s="7" t="s">
        <v>18</v>
      </c>
      <c r="C94" s="8">
        <v>146416</v>
      </c>
      <c r="D94" s="8"/>
    </row>
    <row r="95" spans="1:4" ht="15">
      <c r="A95" s="7"/>
      <c r="B95" s="7" t="s">
        <v>19</v>
      </c>
      <c r="C95" s="8">
        <f>C96+C97+C98+C99+C100</f>
        <v>3436</v>
      </c>
      <c r="D95" s="8"/>
    </row>
    <row r="96" spans="1:4" ht="15">
      <c r="A96" s="5"/>
      <c r="B96" s="24" t="s">
        <v>20</v>
      </c>
      <c r="C96" s="25">
        <v>1256</v>
      </c>
      <c r="D96" s="25"/>
    </row>
    <row r="97" spans="1:4" ht="15">
      <c r="A97" s="5"/>
      <c r="B97" s="24" t="s">
        <v>21</v>
      </c>
      <c r="C97" s="25">
        <v>744</v>
      </c>
      <c r="D97" s="25"/>
    </row>
    <row r="98" spans="1:4" ht="15">
      <c r="A98" s="5"/>
      <c r="B98" s="24" t="s">
        <v>22</v>
      </c>
      <c r="C98" s="25">
        <v>1236</v>
      </c>
      <c r="D98" s="25"/>
    </row>
    <row r="99" spans="1:4" ht="14.25" customHeight="1">
      <c r="A99" s="70"/>
      <c r="B99" s="26" t="s">
        <v>90</v>
      </c>
      <c r="C99" s="69">
        <v>100</v>
      </c>
      <c r="D99" s="69"/>
    </row>
    <row r="100" spans="1:4" ht="15">
      <c r="A100" s="7"/>
      <c r="B100" s="27" t="s">
        <v>23</v>
      </c>
      <c r="C100" s="28">
        <v>100</v>
      </c>
      <c r="D100" s="28"/>
    </row>
    <row r="101" spans="1:4" ht="15">
      <c r="A101" s="49" t="s">
        <v>99</v>
      </c>
      <c r="B101" s="14"/>
      <c r="C101" s="33"/>
      <c r="D101" s="33">
        <f>C103+C104</f>
        <v>28726</v>
      </c>
    </row>
    <row r="102" spans="1:4" ht="15">
      <c r="A102" s="71" t="s">
        <v>100</v>
      </c>
      <c r="B102" s="15"/>
      <c r="C102" s="64"/>
      <c r="D102" s="64"/>
    </row>
    <row r="103" spans="1:4" ht="14.25" customHeight="1">
      <c r="A103" s="48"/>
      <c r="B103" s="7" t="s">
        <v>37</v>
      </c>
      <c r="C103" s="41">
        <v>13726</v>
      </c>
      <c r="D103" s="41"/>
    </row>
    <row r="104" spans="1:4" ht="15">
      <c r="A104" s="7"/>
      <c r="B104" s="7" t="s">
        <v>10</v>
      </c>
      <c r="C104" s="8">
        <v>15000</v>
      </c>
      <c r="D104" s="8"/>
    </row>
    <row r="105" spans="1:4" ht="15" customHeight="1">
      <c r="A105" s="14" t="s">
        <v>98</v>
      </c>
      <c r="B105" s="5"/>
      <c r="C105" s="34"/>
      <c r="D105" s="35">
        <f>C106+C107+C115</f>
        <v>492420</v>
      </c>
    </row>
    <row r="106" spans="1:4" ht="15" customHeight="1">
      <c r="A106" s="7"/>
      <c r="B106" s="7" t="s">
        <v>24</v>
      </c>
      <c r="C106" s="8">
        <v>410490</v>
      </c>
      <c r="D106" s="8"/>
    </row>
    <row r="107" spans="1:4" ht="15" customHeight="1">
      <c r="A107" s="7"/>
      <c r="B107" s="7" t="s">
        <v>25</v>
      </c>
      <c r="C107" s="13">
        <f>C108+C109+C110+C111+C112+C113+C114</f>
        <v>71930</v>
      </c>
      <c r="D107" s="61"/>
    </row>
    <row r="108" spans="1:4" ht="15">
      <c r="A108" s="7"/>
      <c r="B108" s="27" t="s">
        <v>26</v>
      </c>
      <c r="C108" s="28">
        <v>33976</v>
      </c>
      <c r="D108" s="28"/>
    </row>
    <row r="109" spans="1:4" ht="15">
      <c r="A109" s="7"/>
      <c r="B109" s="27" t="s">
        <v>27</v>
      </c>
      <c r="C109" s="28">
        <v>1631</v>
      </c>
      <c r="D109" s="28"/>
    </row>
    <row r="110" spans="1:4" ht="15">
      <c r="A110" s="7"/>
      <c r="B110" s="27" t="s">
        <v>28</v>
      </c>
      <c r="C110" s="28">
        <v>15843</v>
      </c>
      <c r="D110" s="28"/>
    </row>
    <row r="111" spans="1:4" ht="15" customHeight="1">
      <c r="A111" s="7"/>
      <c r="B111" s="30" t="s">
        <v>43</v>
      </c>
      <c r="C111" s="28">
        <v>11016</v>
      </c>
      <c r="D111" s="44"/>
    </row>
    <row r="112" spans="1:4" ht="15">
      <c r="A112" s="7"/>
      <c r="B112" s="31" t="s">
        <v>29</v>
      </c>
      <c r="C112" s="28">
        <v>8238</v>
      </c>
      <c r="D112" s="28"/>
    </row>
    <row r="113" spans="1:4" ht="15">
      <c r="A113" s="7"/>
      <c r="B113" s="24" t="s">
        <v>30</v>
      </c>
      <c r="C113" s="28">
        <v>150</v>
      </c>
      <c r="D113" s="28"/>
    </row>
    <row r="114" spans="1:4" ht="14.25" customHeight="1">
      <c r="A114" s="7"/>
      <c r="B114" s="30" t="s">
        <v>44</v>
      </c>
      <c r="C114" s="44">
        <v>1076</v>
      </c>
      <c r="D114" s="44"/>
    </row>
    <row r="115" spans="1:4" ht="15" customHeight="1">
      <c r="A115" s="7"/>
      <c r="B115" s="51" t="s">
        <v>47</v>
      </c>
      <c r="C115" s="50">
        <f>C116</f>
        <v>10000</v>
      </c>
      <c r="D115" s="28"/>
    </row>
    <row r="116" spans="1:4" ht="15" customHeight="1">
      <c r="A116" s="7"/>
      <c r="B116" s="27" t="s">
        <v>32</v>
      </c>
      <c r="C116" s="52">
        <v>10000</v>
      </c>
      <c r="D116" s="28"/>
    </row>
    <row r="117" spans="1:4" ht="14.25">
      <c r="A117" s="3" t="s">
        <v>31</v>
      </c>
      <c r="B117" s="3"/>
      <c r="C117" s="4"/>
      <c r="D117" s="4">
        <f>D85+D81+D74+D72+D36+D28+D17+D9+D46+D55+D33</f>
        <v>1381581</v>
      </c>
    </row>
    <row r="118" spans="2:3" ht="15">
      <c r="B118" s="22"/>
      <c r="C118" s="22"/>
    </row>
    <row r="119" spans="1:4" ht="15">
      <c r="A119" s="43"/>
      <c r="C119" s="43"/>
      <c r="D119" s="43"/>
    </row>
    <row r="120" spans="1:4" ht="15">
      <c r="A120" s="243"/>
      <c r="B120" s="243"/>
      <c r="C120" s="243"/>
      <c r="D120" s="243"/>
    </row>
    <row r="122" ht="15">
      <c r="B122" s="43">
        <v>2</v>
      </c>
    </row>
    <row r="141" spans="1:5" ht="15">
      <c r="A141" s="29"/>
      <c r="B141" s="29"/>
      <c r="C141" s="29"/>
      <c r="D141" s="29"/>
      <c r="E141" s="29"/>
    </row>
    <row r="142" ht="15">
      <c r="A142" s="22"/>
    </row>
  </sheetData>
  <mergeCells count="11">
    <mergeCell ref="A66:D66"/>
    <mergeCell ref="B36:B37"/>
    <mergeCell ref="A4:D4"/>
    <mergeCell ref="A5:D5"/>
    <mergeCell ref="A120:D120"/>
    <mergeCell ref="A69:B69"/>
    <mergeCell ref="A8:B8"/>
    <mergeCell ref="D36:D37"/>
    <mergeCell ref="C36:C37"/>
    <mergeCell ref="A85:B85"/>
    <mergeCell ref="A65:D65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79" r:id="rId1"/>
  <headerFooter alignWithMargins="0">
    <oddHeader>&amp;R
</oddHeader>
  </headerFooter>
  <rowBreaks count="1" manualBreakCount="1">
    <brk id="6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25">
      <selection activeCell="C18" sqref="C18"/>
    </sheetView>
  </sheetViews>
  <sheetFormatPr defaultColWidth="9.140625" defaultRowHeight="12.75"/>
  <cols>
    <col min="1" max="1" width="58.421875" style="0" customWidth="1"/>
    <col min="2" max="2" width="16.421875" style="0" customWidth="1"/>
  </cols>
  <sheetData>
    <row r="1" ht="15.75">
      <c r="B1" s="66" t="s">
        <v>102</v>
      </c>
    </row>
    <row r="4" spans="1:2" ht="18.75">
      <c r="A4" s="251" t="s">
        <v>103</v>
      </c>
      <c r="B4" s="251"/>
    </row>
    <row r="5" spans="1:2" ht="18.75">
      <c r="A5" s="251" t="s">
        <v>104</v>
      </c>
      <c r="B5" s="251"/>
    </row>
    <row r="6" spans="1:2" ht="18.75">
      <c r="A6" s="72"/>
      <c r="B6" s="72"/>
    </row>
    <row r="7" spans="1:2" ht="18.75">
      <c r="A7" s="251" t="s">
        <v>105</v>
      </c>
      <c r="B7" s="251"/>
    </row>
    <row r="8" spans="1:2" ht="18.75">
      <c r="A8" s="251" t="s">
        <v>106</v>
      </c>
      <c r="B8" s="251"/>
    </row>
    <row r="9" ht="16.5">
      <c r="A9" s="73"/>
    </row>
    <row r="10" spans="1:2" ht="20.25">
      <c r="A10" s="74" t="s">
        <v>107</v>
      </c>
      <c r="B10" s="75"/>
    </row>
    <row r="11" spans="1:2" ht="18">
      <c r="A11" s="75"/>
      <c r="B11" s="75"/>
    </row>
    <row r="12" spans="1:2" ht="21" customHeight="1">
      <c r="A12" s="76" t="s">
        <v>108</v>
      </c>
      <c r="B12" s="77"/>
    </row>
    <row r="13" spans="1:2" ht="19.5" customHeight="1">
      <c r="A13" s="78" t="s">
        <v>109</v>
      </c>
      <c r="B13" s="79">
        <v>602</v>
      </c>
    </row>
    <row r="14" spans="1:2" ht="18.75" customHeight="1">
      <c r="A14" s="76" t="s">
        <v>110</v>
      </c>
      <c r="B14" s="79">
        <v>1903</v>
      </c>
    </row>
    <row r="15" spans="1:2" ht="21" customHeight="1">
      <c r="A15" s="76" t="s">
        <v>111</v>
      </c>
      <c r="B15" s="79">
        <v>67229</v>
      </c>
    </row>
    <row r="16" spans="1:2" ht="22.5" customHeight="1">
      <c r="A16" s="76" t="s">
        <v>112</v>
      </c>
      <c r="B16" s="79">
        <v>203091</v>
      </c>
    </row>
    <row r="17" spans="1:2" ht="26.25" customHeight="1">
      <c r="A17" s="80" t="s">
        <v>113</v>
      </c>
      <c r="B17" s="81">
        <f>SUM(B13:B16)</f>
        <v>272825</v>
      </c>
    </row>
    <row r="18" spans="1:2" ht="19.5">
      <c r="A18" s="82"/>
      <c r="B18" s="83"/>
    </row>
    <row r="19" spans="1:2" ht="19.5">
      <c r="A19" s="82"/>
      <c r="B19" s="83"/>
    </row>
    <row r="20" spans="1:2" ht="20.25">
      <c r="A20" s="84" t="s">
        <v>114</v>
      </c>
      <c r="B20" s="83"/>
    </row>
    <row r="21" spans="1:2" ht="13.5" customHeight="1">
      <c r="A21" s="265"/>
      <c r="B21" s="265"/>
    </row>
    <row r="22" spans="1:2" ht="21" customHeight="1">
      <c r="A22" s="85" t="s">
        <v>115</v>
      </c>
      <c r="B22" s="79">
        <v>1300</v>
      </c>
    </row>
    <row r="23" spans="1:2" ht="21" customHeight="1">
      <c r="A23" s="85" t="s">
        <v>116</v>
      </c>
      <c r="B23" s="79">
        <v>307</v>
      </c>
    </row>
    <row r="24" spans="1:2" ht="19.5" customHeight="1">
      <c r="A24" s="76" t="s">
        <v>117</v>
      </c>
      <c r="B24" s="79">
        <v>430</v>
      </c>
    </row>
    <row r="25" spans="1:2" ht="19.5" customHeight="1">
      <c r="A25" s="76" t="s">
        <v>118</v>
      </c>
      <c r="B25" s="79">
        <v>270788</v>
      </c>
    </row>
    <row r="26" spans="1:2" ht="25.5" customHeight="1">
      <c r="A26" s="80" t="s">
        <v>113</v>
      </c>
      <c r="B26" s="81">
        <f>B25+B24+B22+B23</f>
        <v>272825</v>
      </c>
    </row>
  </sheetData>
  <mergeCells count="5">
    <mergeCell ref="A21:B21"/>
    <mergeCell ref="A4:B4"/>
    <mergeCell ref="A5:B5"/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J18" sqref="J18"/>
    </sheetView>
  </sheetViews>
  <sheetFormatPr defaultColWidth="9.140625" defaultRowHeight="12.75"/>
  <sheetData>
    <row r="1" spans="8:9" ht="15.75">
      <c r="H1" s="269" t="s">
        <v>440</v>
      </c>
      <c r="I1" s="269"/>
    </row>
    <row r="2" spans="1:9" ht="20.25">
      <c r="A2" s="270" t="s">
        <v>441</v>
      </c>
      <c r="B2" s="270"/>
      <c r="C2" s="270"/>
      <c r="D2" s="270"/>
      <c r="E2" s="270"/>
      <c r="F2" s="270"/>
      <c r="G2" s="270"/>
      <c r="H2" s="270"/>
      <c r="I2" s="270"/>
    </row>
    <row r="4" spans="1:9" ht="18.75">
      <c r="A4" s="251" t="s">
        <v>442</v>
      </c>
      <c r="B4" s="251"/>
      <c r="C4" s="251"/>
      <c r="D4" s="251"/>
      <c r="E4" s="251"/>
      <c r="F4" s="251"/>
      <c r="G4" s="251"/>
      <c r="H4" s="251"/>
      <c r="I4" s="251"/>
    </row>
    <row r="5" spans="1:9" ht="12.75">
      <c r="A5" s="199"/>
      <c r="B5" s="199"/>
      <c r="C5" s="199"/>
      <c r="D5" s="199"/>
      <c r="E5" s="199"/>
      <c r="F5" s="199"/>
      <c r="G5" s="199"/>
      <c r="H5" s="199"/>
      <c r="I5" s="199"/>
    </row>
    <row r="6" spans="1:9" ht="18.75">
      <c r="A6" s="267" t="s">
        <v>443</v>
      </c>
      <c r="B6" s="267"/>
      <c r="C6" s="267"/>
      <c r="D6" s="267"/>
      <c r="E6" s="267"/>
      <c r="F6" s="267"/>
      <c r="G6" s="267"/>
      <c r="H6" s="267"/>
      <c r="I6" s="267"/>
    </row>
    <row r="7" spans="2:6" ht="18">
      <c r="B7" s="200"/>
      <c r="C7" s="201"/>
      <c r="D7" s="201"/>
      <c r="E7" s="201"/>
      <c r="F7" s="201"/>
    </row>
    <row r="8" spans="1:9" ht="12.75">
      <c r="A8" s="199"/>
      <c r="B8" s="199"/>
      <c r="C8" s="199"/>
      <c r="D8" s="199"/>
      <c r="E8" s="199"/>
      <c r="F8" s="202"/>
      <c r="G8" s="199"/>
      <c r="H8" s="266" t="s">
        <v>81</v>
      </c>
      <c r="I8" s="266"/>
    </row>
    <row r="9" spans="1:9" ht="15">
      <c r="A9" s="204"/>
      <c r="B9" s="205" t="s">
        <v>106</v>
      </c>
      <c r="C9" s="205" t="s">
        <v>444</v>
      </c>
      <c r="D9" s="205">
        <v>2010</v>
      </c>
      <c r="E9" s="205">
        <v>2011</v>
      </c>
      <c r="F9" s="205">
        <v>2012</v>
      </c>
      <c r="G9" s="205">
        <v>2013</v>
      </c>
      <c r="H9" s="205">
        <v>2014</v>
      </c>
      <c r="I9" s="205" t="s">
        <v>154</v>
      </c>
    </row>
    <row r="10" spans="1:9" ht="15">
      <c r="A10" s="206" t="s">
        <v>445</v>
      </c>
      <c r="B10" s="208">
        <v>609</v>
      </c>
      <c r="C10" s="208">
        <v>675</v>
      </c>
      <c r="D10" s="208">
        <v>747</v>
      </c>
      <c r="E10" s="208">
        <v>828</v>
      </c>
      <c r="F10" s="208">
        <v>917</v>
      </c>
      <c r="G10" s="208">
        <v>1016</v>
      </c>
      <c r="H10" s="208">
        <v>738</v>
      </c>
      <c r="I10" s="208">
        <f>SUM(B10:H10)</f>
        <v>5530</v>
      </c>
    </row>
    <row r="11" spans="1:9" ht="15">
      <c r="A11" s="206" t="s">
        <v>446</v>
      </c>
      <c r="B11" s="208">
        <v>541</v>
      </c>
      <c r="C11" s="208">
        <v>475</v>
      </c>
      <c r="D11" s="208">
        <v>403</v>
      </c>
      <c r="E11" s="208">
        <v>322</v>
      </c>
      <c r="F11" s="208">
        <v>233</v>
      </c>
      <c r="G11" s="208">
        <v>134</v>
      </c>
      <c r="H11" s="208">
        <v>29</v>
      </c>
      <c r="I11" s="208">
        <f>SUM(B11:H11)</f>
        <v>2137</v>
      </c>
    </row>
    <row r="12" spans="1:9" ht="14.25">
      <c r="A12" s="209" t="s">
        <v>447</v>
      </c>
      <c r="B12" s="210">
        <f>SUM(B10:B11)</f>
        <v>1150</v>
      </c>
      <c r="C12" s="210">
        <f>SUM(C10:C11)</f>
        <v>1150</v>
      </c>
      <c r="D12" s="210">
        <f>SUM(D10+D11)</f>
        <v>1150</v>
      </c>
      <c r="E12" s="210">
        <f>SUM(E10+E11)</f>
        <v>1150</v>
      </c>
      <c r="F12" s="210">
        <f>SUM(F10++F11)</f>
        <v>1150</v>
      </c>
      <c r="G12" s="210">
        <f>SUM(G10+G11)</f>
        <v>1150</v>
      </c>
      <c r="H12" s="210">
        <f>SUM(H10+H11)</f>
        <v>767</v>
      </c>
      <c r="I12" s="210">
        <f>SUM(I10:I11)</f>
        <v>7667</v>
      </c>
    </row>
    <row r="13" spans="2:5" ht="15">
      <c r="B13" s="211"/>
      <c r="C13" s="212"/>
      <c r="D13" s="212"/>
      <c r="E13" s="212"/>
    </row>
    <row r="15" spans="2:8" ht="18.75">
      <c r="B15" s="267" t="s">
        <v>448</v>
      </c>
      <c r="C15" s="267"/>
      <c r="D15" s="267"/>
      <c r="E15" s="267"/>
      <c r="F15" s="267"/>
      <c r="G15" s="267"/>
      <c r="H15" s="267"/>
    </row>
    <row r="16" spans="1:8" ht="18">
      <c r="A16" s="213"/>
      <c r="B16" s="213"/>
      <c r="C16" s="213"/>
      <c r="D16" s="213"/>
      <c r="E16" s="213"/>
      <c r="F16" s="213"/>
      <c r="G16" s="213"/>
      <c r="H16" s="213"/>
    </row>
    <row r="17" spans="1:8" ht="12.75">
      <c r="A17" s="199"/>
      <c r="B17" s="199"/>
      <c r="C17" s="199"/>
      <c r="D17" s="199"/>
      <c r="E17" s="199"/>
      <c r="F17" s="199"/>
      <c r="G17" s="266" t="s">
        <v>449</v>
      </c>
      <c r="H17" s="266"/>
    </row>
    <row r="18" spans="1:8" ht="15">
      <c r="A18" s="199"/>
      <c r="B18" s="54"/>
      <c r="C18" s="214" t="s">
        <v>106</v>
      </c>
      <c r="D18" s="214" t="s">
        <v>444</v>
      </c>
      <c r="E18" s="214" t="s">
        <v>450</v>
      </c>
      <c r="F18" s="214" t="s">
        <v>451</v>
      </c>
      <c r="G18" s="214" t="s">
        <v>452</v>
      </c>
      <c r="H18" s="214" t="s">
        <v>453</v>
      </c>
    </row>
    <row r="19" spans="1:8" ht="15">
      <c r="A19" s="199"/>
      <c r="B19" s="54" t="s">
        <v>445</v>
      </c>
      <c r="C19" s="215">
        <v>6611</v>
      </c>
      <c r="D19" s="215">
        <v>6611</v>
      </c>
      <c r="E19" s="215">
        <v>6611</v>
      </c>
      <c r="F19" s="215">
        <v>6611</v>
      </c>
      <c r="G19" s="215">
        <v>6611</v>
      </c>
      <c r="H19" s="215">
        <v>6611</v>
      </c>
    </row>
    <row r="20" spans="1:8" ht="15">
      <c r="A20" s="199"/>
      <c r="B20" s="54" t="s">
        <v>446</v>
      </c>
      <c r="C20" s="215">
        <v>4580</v>
      </c>
      <c r="D20" s="215">
        <v>4130</v>
      </c>
      <c r="E20" s="215">
        <v>3680</v>
      </c>
      <c r="F20" s="215">
        <v>3230</v>
      </c>
      <c r="G20" s="215">
        <v>2780</v>
      </c>
      <c r="H20" s="215">
        <v>2330</v>
      </c>
    </row>
    <row r="21" spans="1:9" ht="14.25">
      <c r="A21" s="216"/>
      <c r="B21" s="217" t="s">
        <v>154</v>
      </c>
      <c r="C21" s="218">
        <f aca="true" t="shared" si="0" ref="C21:H21">C19+C20</f>
        <v>11191</v>
      </c>
      <c r="D21" s="218">
        <f t="shared" si="0"/>
        <v>10741</v>
      </c>
      <c r="E21" s="218">
        <f t="shared" si="0"/>
        <v>10291</v>
      </c>
      <c r="F21" s="218">
        <f t="shared" si="0"/>
        <v>9841</v>
      </c>
      <c r="G21" s="218">
        <f t="shared" si="0"/>
        <v>9391</v>
      </c>
      <c r="H21" s="218">
        <f t="shared" si="0"/>
        <v>8941</v>
      </c>
      <c r="I21" s="191"/>
    </row>
    <row r="22" spans="1:8" ht="15">
      <c r="A22" s="199"/>
      <c r="B22" s="22"/>
      <c r="C22" s="22"/>
      <c r="D22" s="22"/>
      <c r="E22" s="22"/>
      <c r="F22" s="22"/>
      <c r="G22" s="22"/>
      <c r="H22" s="22"/>
    </row>
    <row r="23" spans="1:8" ht="15">
      <c r="A23" s="199"/>
      <c r="B23" s="54"/>
      <c r="C23" s="214" t="s">
        <v>454</v>
      </c>
      <c r="D23" s="214" t="s">
        <v>455</v>
      </c>
      <c r="E23" s="214" t="s">
        <v>456</v>
      </c>
      <c r="F23" s="214" t="s">
        <v>457</v>
      </c>
      <c r="G23" s="214" t="s">
        <v>458</v>
      </c>
      <c r="H23" s="214" t="s">
        <v>154</v>
      </c>
    </row>
    <row r="24" spans="1:8" ht="15">
      <c r="A24" s="199"/>
      <c r="B24" s="54" t="s">
        <v>445</v>
      </c>
      <c r="C24" s="215">
        <v>6611</v>
      </c>
      <c r="D24" s="215">
        <v>6611</v>
      </c>
      <c r="E24" s="215">
        <v>6611</v>
      </c>
      <c r="F24" s="215">
        <v>6611</v>
      </c>
      <c r="G24" s="215">
        <v>4544</v>
      </c>
      <c r="H24" s="215">
        <f>SUM(C19+D19+E19+F19+G19+H19+C24+D24+E24+F24+G24)</f>
        <v>70654</v>
      </c>
    </row>
    <row r="25" spans="1:8" ht="15">
      <c r="A25" s="199"/>
      <c r="B25" s="54" t="s">
        <v>446</v>
      </c>
      <c r="C25" s="215">
        <v>1880</v>
      </c>
      <c r="D25" s="215">
        <v>1430</v>
      </c>
      <c r="E25" s="215">
        <v>980</v>
      </c>
      <c r="F25" s="215">
        <v>530</v>
      </c>
      <c r="G25" s="215">
        <v>310</v>
      </c>
      <c r="H25" s="215">
        <f>SUM(C20+D20+E20+F20+G20+H20+C25+D25+E25+F25+G25)</f>
        <v>25860</v>
      </c>
    </row>
    <row r="26" spans="1:9" ht="14.25">
      <c r="A26" s="216"/>
      <c r="B26" s="217" t="s">
        <v>154</v>
      </c>
      <c r="C26" s="218">
        <f aca="true" t="shared" si="1" ref="C26:H26">C24+C25</f>
        <v>8491</v>
      </c>
      <c r="D26" s="218">
        <f t="shared" si="1"/>
        <v>8041</v>
      </c>
      <c r="E26" s="218">
        <f t="shared" si="1"/>
        <v>7591</v>
      </c>
      <c r="F26" s="218">
        <f t="shared" si="1"/>
        <v>7141</v>
      </c>
      <c r="G26" s="218">
        <f t="shared" si="1"/>
        <v>4854</v>
      </c>
      <c r="H26" s="218">
        <f t="shared" si="1"/>
        <v>96514</v>
      </c>
      <c r="I26" s="191"/>
    </row>
    <row r="27" spans="1:9" ht="15">
      <c r="A27" s="219"/>
      <c r="B27" s="220"/>
      <c r="C27" s="220"/>
      <c r="D27" s="220"/>
      <c r="E27" s="220"/>
      <c r="F27" s="220"/>
      <c r="G27" s="220"/>
      <c r="H27" s="220"/>
      <c r="I27" s="191"/>
    </row>
    <row r="28" spans="1:9" ht="15">
      <c r="A28" s="219"/>
      <c r="B28" s="220"/>
      <c r="C28" s="220"/>
      <c r="D28" s="220"/>
      <c r="E28" s="220"/>
      <c r="F28" s="220"/>
      <c r="G28" s="220"/>
      <c r="H28" s="220"/>
      <c r="I28" s="191"/>
    </row>
    <row r="29" spans="1:9" ht="18.75">
      <c r="A29" s="86"/>
      <c r="B29" s="191"/>
      <c r="C29" s="267" t="s">
        <v>459</v>
      </c>
      <c r="D29" s="267"/>
      <c r="E29" s="267"/>
      <c r="F29" s="267"/>
      <c r="G29" s="221"/>
      <c r="H29" s="220"/>
      <c r="I29" s="191"/>
    </row>
    <row r="30" spans="1:9" ht="18">
      <c r="A30" s="86"/>
      <c r="B30" s="213"/>
      <c r="C30" s="213"/>
      <c r="D30" s="213"/>
      <c r="E30" s="213"/>
      <c r="F30" s="213"/>
      <c r="G30" s="213"/>
      <c r="H30" s="220"/>
      <c r="I30" s="191"/>
    </row>
    <row r="31" spans="2:9" ht="15">
      <c r="B31" s="199"/>
      <c r="C31" s="199"/>
      <c r="D31" s="199"/>
      <c r="E31" s="216"/>
      <c r="F31" s="203" t="s">
        <v>81</v>
      </c>
      <c r="G31" s="222"/>
      <c r="H31" s="220"/>
      <c r="I31" s="191"/>
    </row>
    <row r="32" spans="1:9" ht="14.25">
      <c r="A32" s="191"/>
      <c r="B32" s="191"/>
      <c r="C32" s="223"/>
      <c r="D32" s="214">
        <v>2008</v>
      </c>
      <c r="E32" s="214">
        <v>2009</v>
      </c>
      <c r="F32" s="214" t="s">
        <v>154</v>
      </c>
      <c r="G32" s="224"/>
      <c r="H32" s="191"/>
      <c r="I32" s="191"/>
    </row>
    <row r="33" spans="1:9" ht="15">
      <c r="A33" s="191"/>
      <c r="B33" s="191"/>
      <c r="C33" s="225" t="s">
        <v>445</v>
      </c>
      <c r="D33" s="215">
        <v>10000</v>
      </c>
      <c r="E33" s="215">
        <v>10000</v>
      </c>
      <c r="F33" s="215">
        <f>SUM(D33:E33)</f>
        <v>20000</v>
      </c>
      <c r="G33" s="191"/>
      <c r="H33" s="191"/>
      <c r="I33" s="191"/>
    </row>
    <row r="34" spans="3:6" ht="15">
      <c r="C34" s="225" t="s">
        <v>460</v>
      </c>
      <c r="D34" s="215">
        <v>945</v>
      </c>
      <c r="E34" s="215">
        <v>315</v>
      </c>
      <c r="F34" s="215">
        <f>SUM(D34:E34)</f>
        <v>1260</v>
      </c>
    </row>
    <row r="35" spans="3:6" ht="14.25">
      <c r="C35" s="226" t="s">
        <v>154</v>
      </c>
      <c r="D35" s="218">
        <f>SUM(D32:D34)</f>
        <v>12953</v>
      </c>
      <c r="E35" s="218">
        <f>SUM(E32:E34)</f>
        <v>12324</v>
      </c>
      <c r="F35" s="218">
        <f>SUM(F33:F34)</f>
        <v>21260</v>
      </c>
    </row>
    <row r="36" spans="2:7" ht="15">
      <c r="B36" s="227"/>
      <c r="C36" s="227"/>
      <c r="D36" s="227"/>
      <c r="E36" s="228"/>
      <c r="F36" s="228"/>
      <c r="G36" s="228"/>
    </row>
    <row r="37" spans="2:7" ht="15">
      <c r="B37" s="227"/>
      <c r="C37" s="227"/>
      <c r="D37" s="227"/>
      <c r="E37" s="228"/>
      <c r="F37" s="228"/>
      <c r="G37" s="228"/>
    </row>
    <row r="39" spans="1:9" ht="18.75">
      <c r="A39" s="199"/>
      <c r="B39" s="251" t="s">
        <v>461</v>
      </c>
      <c r="C39" s="251"/>
      <c r="D39" s="251"/>
      <c r="E39" s="251"/>
      <c r="F39" s="251"/>
      <c r="G39" s="251"/>
      <c r="H39" s="229"/>
      <c r="I39" s="229"/>
    </row>
    <row r="40" spans="1:7" ht="12.75">
      <c r="A40" s="199"/>
      <c r="B40" s="199"/>
      <c r="C40" s="199"/>
      <c r="D40" s="199"/>
      <c r="E40" s="199"/>
      <c r="F40" s="199"/>
      <c r="G40" s="202"/>
    </row>
    <row r="41" spans="1:8" ht="18.75">
      <c r="A41" s="199"/>
      <c r="B41" s="267" t="s">
        <v>462</v>
      </c>
      <c r="C41" s="267"/>
      <c r="D41" s="267"/>
      <c r="E41" s="267"/>
      <c r="F41" s="267"/>
      <c r="G41" s="267"/>
      <c r="H41" s="200"/>
    </row>
    <row r="42" spans="1:8" ht="18.75">
      <c r="A42" s="199"/>
      <c r="B42" s="267" t="s">
        <v>463</v>
      </c>
      <c r="C42" s="267"/>
      <c r="D42" s="267"/>
      <c r="E42" s="267"/>
      <c r="F42" s="267"/>
      <c r="G42" s="267"/>
      <c r="H42" s="200"/>
    </row>
    <row r="43" spans="1:9" ht="15">
      <c r="A43" s="268"/>
      <c r="B43" s="268"/>
      <c r="C43" s="268"/>
      <c r="D43" s="230"/>
      <c r="E43" s="230"/>
      <c r="F43" s="231"/>
      <c r="G43" s="232"/>
      <c r="H43" s="233"/>
      <c r="I43" s="233"/>
    </row>
    <row r="44" spans="2:7" ht="12.75">
      <c r="B44" s="199"/>
      <c r="C44" s="199"/>
      <c r="D44" s="199"/>
      <c r="E44" s="199"/>
      <c r="F44" s="266" t="s">
        <v>464</v>
      </c>
      <c r="G44" s="266"/>
    </row>
    <row r="45" spans="2:7" ht="14.25">
      <c r="B45" s="223"/>
      <c r="C45" s="234"/>
      <c r="D45" s="235"/>
      <c r="E45" s="214">
        <v>2008</v>
      </c>
      <c r="F45" s="214">
        <v>2009</v>
      </c>
      <c r="G45" s="214" t="s">
        <v>154</v>
      </c>
    </row>
    <row r="46" spans="1:9" ht="15">
      <c r="A46" s="191"/>
      <c r="B46" s="225" t="s">
        <v>465</v>
      </c>
      <c r="C46" s="236"/>
      <c r="D46" s="237"/>
      <c r="E46" s="215">
        <v>78234</v>
      </c>
      <c r="F46" s="215">
        <v>78234</v>
      </c>
      <c r="G46" s="215">
        <f>SUM(E46:F46)</f>
        <v>156468</v>
      </c>
      <c r="H46" s="191"/>
      <c r="I46" s="191"/>
    </row>
    <row r="47" spans="2:7" ht="15">
      <c r="B47" s="225" t="s">
        <v>466</v>
      </c>
      <c r="C47" s="236"/>
      <c r="D47" s="237"/>
      <c r="E47" s="215">
        <v>13806</v>
      </c>
      <c r="F47" s="215">
        <v>13806</v>
      </c>
      <c r="G47" s="215">
        <f>SUM(E47:F47)</f>
        <v>27612</v>
      </c>
    </row>
    <row r="48" spans="2:7" ht="14.25">
      <c r="B48" s="226" t="s">
        <v>467</v>
      </c>
      <c r="C48" s="239"/>
      <c r="D48" s="240"/>
      <c r="E48" s="218">
        <f>+E46+E47</f>
        <v>92040</v>
      </c>
      <c r="F48" s="218">
        <f>+F46+F47</f>
        <v>92040</v>
      </c>
      <c r="G48" s="218">
        <f>SUM(G46:G47)</f>
        <v>184080</v>
      </c>
    </row>
  </sheetData>
  <mergeCells count="13">
    <mergeCell ref="H1:I1"/>
    <mergeCell ref="A2:I2"/>
    <mergeCell ref="A4:I4"/>
    <mergeCell ref="A6:I6"/>
    <mergeCell ref="H8:I8"/>
    <mergeCell ref="B15:H15"/>
    <mergeCell ref="G17:H17"/>
    <mergeCell ref="C29:F29"/>
    <mergeCell ref="F44:G44"/>
    <mergeCell ref="B39:G39"/>
    <mergeCell ref="B41:G41"/>
    <mergeCell ref="B42:G42"/>
    <mergeCell ref="A43:C4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4" sqref="D14"/>
    </sheetView>
  </sheetViews>
  <sheetFormatPr defaultColWidth="9.140625" defaultRowHeight="12.75"/>
  <cols>
    <col min="1" max="1" width="44.140625" style="0" customWidth="1"/>
    <col min="2" max="2" width="9.57421875" style="0" bestFit="1" customWidth="1"/>
    <col min="3" max="3" width="13.8515625" style="0" customWidth="1"/>
    <col min="4" max="4" width="12.8515625" style="0" customWidth="1"/>
  </cols>
  <sheetData>
    <row r="1" ht="15.75">
      <c r="D1" s="66" t="s">
        <v>352</v>
      </c>
    </row>
    <row r="2" ht="18.75">
      <c r="A2" s="162"/>
    </row>
    <row r="3" ht="18.75">
      <c r="A3" s="162"/>
    </row>
    <row r="4" ht="18.75">
      <c r="A4" s="162"/>
    </row>
    <row r="5" ht="18.75">
      <c r="A5" s="162"/>
    </row>
    <row r="6" ht="18.75">
      <c r="A6" s="162"/>
    </row>
    <row r="7" spans="1:4" ht="18.75">
      <c r="A7" s="251" t="s">
        <v>353</v>
      </c>
      <c r="B7" s="251"/>
      <c r="C7" s="251"/>
      <c r="D7" s="251"/>
    </row>
    <row r="8" spans="1:4" ht="18.75">
      <c r="A8" s="251" t="s">
        <v>354</v>
      </c>
      <c r="B8" s="251"/>
      <c r="C8" s="251"/>
      <c r="D8" s="251"/>
    </row>
    <row r="9" spans="1:4" ht="18.75">
      <c r="A9" s="251" t="s">
        <v>70</v>
      </c>
      <c r="B9" s="251"/>
      <c r="C9" s="251"/>
      <c r="D9" s="251"/>
    </row>
    <row r="10" ht="18.75">
      <c r="A10" s="72"/>
    </row>
    <row r="11" ht="18.75">
      <c r="A11" s="72"/>
    </row>
    <row r="12" ht="18.75">
      <c r="A12" s="72"/>
    </row>
    <row r="13" ht="18.75">
      <c r="A13" s="72"/>
    </row>
    <row r="14" ht="18.75">
      <c r="A14" s="72"/>
    </row>
    <row r="15" ht="16.5">
      <c r="D15" s="109" t="s">
        <v>81</v>
      </c>
    </row>
    <row r="16" spans="1:4" ht="15">
      <c r="A16" s="163"/>
      <c r="B16" s="164"/>
      <c r="C16" s="164"/>
      <c r="D16" s="165"/>
    </row>
    <row r="17" spans="1:4" ht="18" customHeight="1">
      <c r="A17" s="166" t="s">
        <v>0</v>
      </c>
      <c r="B17" s="167" t="s">
        <v>355</v>
      </c>
      <c r="C17" s="167" t="s">
        <v>356</v>
      </c>
      <c r="D17" s="168" t="s">
        <v>357</v>
      </c>
    </row>
    <row r="18" spans="1:4" ht="30" customHeight="1">
      <c r="A18" s="169"/>
      <c r="B18" s="170" t="s">
        <v>358</v>
      </c>
      <c r="C18" s="170" t="s">
        <v>359</v>
      </c>
      <c r="D18" s="171" t="s">
        <v>360</v>
      </c>
    </row>
    <row r="19" spans="1:4" ht="15.75" customHeight="1">
      <c r="A19" s="172" t="s">
        <v>361</v>
      </c>
      <c r="B19" s="173">
        <v>3360</v>
      </c>
      <c r="C19" s="173">
        <v>1164</v>
      </c>
      <c r="D19" s="173">
        <f>+B19-C19</f>
        <v>2196</v>
      </c>
    </row>
    <row r="20" spans="1:4" ht="15.75" customHeight="1">
      <c r="A20" s="172" t="s">
        <v>362</v>
      </c>
      <c r="B20" s="173">
        <v>2148</v>
      </c>
      <c r="C20" s="173">
        <v>1393</v>
      </c>
      <c r="D20" s="173">
        <f>+B20-C20</f>
        <v>755</v>
      </c>
    </row>
    <row r="21" spans="1:4" ht="15.75" customHeight="1">
      <c r="A21" s="172" t="s">
        <v>363</v>
      </c>
      <c r="B21" s="173">
        <v>191718</v>
      </c>
      <c r="C21" s="173">
        <v>124337</v>
      </c>
      <c r="D21" s="173">
        <f>+B21-C21</f>
        <v>67381</v>
      </c>
    </row>
    <row r="22" spans="1:4" ht="15.75" customHeight="1">
      <c r="A22" s="174" t="s">
        <v>364</v>
      </c>
      <c r="B22" s="175"/>
      <c r="C22" s="176"/>
      <c r="D22" s="177"/>
    </row>
    <row r="23" spans="1:4" ht="15.75" customHeight="1">
      <c r="A23" s="178" t="s">
        <v>365</v>
      </c>
      <c r="B23" s="179">
        <f>+B24+B25</f>
        <v>163509</v>
      </c>
      <c r="C23" s="180">
        <f>+C24+C25</f>
        <v>20685</v>
      </c>
      <c r="D23" s="181">
        <f aca="true" t="shared" si="0" ref="D23:D29">+B23-C23</f>
        <v>142824</v>
      </c>
    </row>
    <row r="24" spans="1:4" ht="15.75" customHeight="1">
      <c r="A24" s="182" t="s">
        <v>366</v>
      </c>
      <c r="B24" s="183">
        <v>92105</v>
      </c>
      <c r="C24" s="183">
        <v>15085</v>
      </c>
      <c r="D24" s="184">
        <f t="shared" si="0"/>
        <v>77020</v>
      </c>
    </row>
    <row r="25" spans="1:4" ht="15.75" customHeight="1">
      <c r="A25" s="182" t="s">
        <v>367</v>
      </c>
      <c r="B25" s="183">
        <v>71404</v>
      </c>
      <c r="C25" s="183">
        <v>5600</v>
      </c>
      <c r="D25" s="184">
        <f t="shared" si="0"/>
        <v>65804</v>
      </c>
    </row>
    <row r="26" spans="1:4" ht="15.75" customHeight="1">
      <c r="A26" s="172" t="s">
        <v>368</v>
      </c>
      <c r="B26" s="173">
        <v>21575</v>
      </c>
      <c r="C26" s="173">
        <v>2995</v>
      </c>
      <c r="D26" s="181">
        <f t="shared" si="0"/>
        <v>18580</v>
      </c>
    </row>
    <row r="27" spans="1:4" ht="15.75" customHeight="1">
      <c r="A27" s="172" t="s">
        <v>369</v>
      </c>
      <c r="B27" s="173">
        <v>44522</v>
      </c>
      <c r="C27" s="173">
        <v>3245</v>
      </c>
      <c r="D27" s="181">
        <f t="shared" si="0"/>
        <v>41277</v>
      </c>
    </row>
    <row r="28" spans="1:4" ht="15.75" customHeight="1">
      <c r="A28" s="172" t="s">
        <v>370</v>
      </c>
      <c r="B28" s="173">
        <v>266702</v>
      </c>
      <c r="C28" s="173">
        <v>21404</v>
      </c>
      <c r="D28" s="181">
        <f t="shared" si="0"/>
        <v>245298</v>
      </c>
    </row>
    <row r="29" spans="1:4" ht="15.75" customHeight="1">
      <c r="A29" s="172" t="s">
        <v>371</v>
      </c>
      <c r="B29" s="173">
        <v>272825</v>
      </c>
      <c r="C29" s="173">
        <v>272223</v>
      </c>
      <c r="D29" s="173">
        <f t="shared" si="0"/>
        <v>602</v>
      </c>
    </row>
  </sheetData>
  <mergeCells count="3">
    <mergeCell ref="A7:D7"/>
    <mergeCell ref="A8:D8"/>
    <mergeCell ref="A9:D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F16" sqref="F16"/>
    </sheetView>
  </sheetViews>
  <sheetFormatPr defaultColWidth="9.140625" defaultRowHeight="12.75"/>
  <cols>
    <col min="1" max="1" width="53.00390625" style="0" bestFit="1" customWidth="1"/>
    <col min="2" max="3" width="11.421875" style="0" bestFit="1" customWidth="1"/>
    <col min="4" max="4" width="12.00390625" style="0" bestFit="1" customWidth="1"/>
  </cols>
  <sheetData>
    <row r="1" ht="15.75">
      <c r="D1" s="66" t="s">
        <v>225</v>
      </c>
    </row>
    <row r="2" ht="15.75">
      <c r="D2" s="66"/>
    </row>
    <row r="3" ht="15.75">
      <c r="D3" s="66"/>
    </row>
    <row r="4" spans="1:4" ht="18.75">
      <c r="A4" s="251" t="s">
        <v>226</v>
      </c>
      <c r="B4" s="251"/>
      <c r="C4" s="251"/>
      <c r="D4" s="251"/>
    </row>
    <row r="5" spans="1:4" ht="18.75">
      <c r="A5" s="251" t="s">
        <v>227</v>
      </c>
      <c r="B5" s="251"/>
      <c r="C5" s="251"/>
      <c r="D5" s="251"/>
    </row>
    <row r="6" spans="1:4" ht="18.75">
      <c r="A6" s="72"/>
      <c r="B6" s="72"/>
      <c r="C6" s="72"/>
      <c r="D6" s="72"/>
    </row>
    <row r="7" spans="1:4" ht="18.75">
      <c r="A7" s="72"/>
      <c r="B7" s="72"/>
      <c r="C7" s="72"/>
      <c r="D7" s="72"/>
    </row>
    <row r="8" ht="15.75">
      <c r="D8" s="66" t="s">
        <v>81</v>
      </c>
    </row>
    <row r="9" spans="1:4" ht="15.75">
      <c r="A9" s="136"/>
      <c r="B9" s="137">
        <v>2008</v>
      </c>
      <c r="C9" s="137">
        <v>2009</v>
      </c>
      <c r="D9" s="137">
        <v>2010</v>
      </c>
    </row>
    <row r="10" spans="1:4" ht="15.75">
      <c r="A10" s="238" t="s">
        <v>228</v>
      </c>
      <c r="B10" s="238"/>
      <c r="C10" s="238"/>
      <c r="D10" s="136"/>
    </row>
    <row r="11" spans="1:4" ht="14.25">
      <c r="A11" s="138" t="s">
        <v>229</v>
      </c>
      <c r="B11" s="139">
        <v>91587</v>
      </c>
      <c r="C11" s="139">
        <v>92400</v>
      </c>
      <c r="D11" s="139">
        <v>93600</v>
      </c>
    </row>
    <row r="12" spans="1:4" ht="14.25">
      <c r="A12" s="138" t="s">
        <v>230</v>
      </c>
      <c r="B12" s="139">
        <v>187867</v>
      </c>
      <c r="C12" s="139">
        <v>201600</v>
      </c>
      <c r="D12" s="139">
        <v>215700</v>
      </c>
    </row>
    <row r="13" spans="1:4" ht="14.25">
      <c r="A13" s="138" t="s">
        <v>231</v>
      </c>
      <c r="B13" s="139">
        <v>655259</v>
      </c>
      <c r="C13" s="139">
        <v>685000</v>
      </c>
      <c r="D13" s="139">
        <v>715700</v>
      </c>
    </row>
    <row r="14" spans="1:4" ht="14.25">
      <c r="A14" s="138" t="s">
        <v>232</v>
      </c>
      <c r="B14" s="139">
        <v>105331</v>
      </c>
      <c r="C14" s="139">
        <v>90400</v>
      </c>
      <c r="D14" s="139">
        <v>95700</v>
      </c>
    </row>
    <row r="15" spans="1:4" ht="14.25">
      <c r="A15" s="138" t="s">
        <v>233</v>
      </c>
      <c r="B15" s="139">
        <v>50</v>
      </c>
      <c r="C15" s="139">
        <v>50</v>
      </c>
      <c r="D15" s="139">
        <v>50</v>
      </c>
    </row>
    <row r="16" spans="1:4" ht="15.75">
      <c r="A16" s="140" t="s">
        <v>234</v>
      </c>
      <c r="B16" s="141">
        <f>SUM(B11:B15)</f>
        <v>1040094</v>
      </c>
      <c r="C16" s="141">
        <f>SUM(C11:C15)</f>
        <v>1069450</v>
      </c>
      <c r="D16" s="141">
        <f>SUM(D11:D15)</f>
        <v>1120750</v>
      </c>
    </row>
    <row r="17" spans="1:4" ht="14.25">
      <c r="A17" s="138" t="s">
        <v>179</v>
      </c>
      <c r="B17" s="139">
        <v>459341</v>
      </c>
      <c r="C17" s="139">
        <v>481400</v>
      </c>
      <c r="D17" s="139">
        <v>506400</v>
      </c>
    </row>
    <row r="18" spans="1:4" ht="14.25">
      <c r="A18" s="138" t="s">
        <v>235</v>
      </c>
      <c r="B18" s="139">
        <v>150597</v>
      </c>
      <c r="C18" s="139">
        <v>157800</v>
      </c>
      <c r="D18" s="139">
        <v>166000</v>
      </c>
    </row>
    <row r="19" spans="1:4" ht="14.25">
      <c r="A19" s="138" t="s">
        <v>236</v>
      </c>
      <c r="B19" s="139">
        <v>250845</v>
      </c>
      <c r="C19" s="139">
        <v>258400</v>
      </c>
      <c r="D19" s="139">
        <v>266100</v>
      </c>
    </row>
    <row r="20" spans="1:4" ht="14.25">
      <c r="A20" s="138" t="s">
        <v>237</v>
      </c>
      <c r="B20" s="139">
        <v>127500</v>
      </c>
      <c r="C20" s="139">
        <v>132300</v>
      </c>
      <c r="D20" s="139">
        <v>137400</v>
      </c>
    </row>
    <row r="21" spans="1:4" ht="14.25">
      <c r="A21" s="138" t="s">
        <v>238</v>
      </c>
      <c r="B21" s="139">
        <v>7242</v>
      </c>
      <c r="C21" s="139">
        <v>7600</v>
      </c>
      <c r="D21" s="139">
        <v>7900</v>
      </c>
    </row>
    <row r="22" spans="1:4" ht="14.25">
      <c r="A22" s="138" t="s">
        <v>187</v>
      </c>
      <c r="B22" s="139">
        <v>2010</v>
      </c>
      <c r="C22" s="139">
        <v>2000</v>
      </c>
      <c r="D22" s="139">
        <v>2000</v>
      </c>
    </row>
    <row r="23" spans="1:4" ht="14.25">
      <c r="A23" s="138" t="s">
        <v>186</v>
      </c>
      <c r="B23" s="139">
        <v>10000</v>
      </c>
      <c r="C23" s="139">
        <v>10000</v>
      </c>
      <c r="D23" s="139"/>
    </row>
    <row r="24" spans="1:4" ht="14.25">
      <c r="A24" s="138" t="s">
        <v>190</v>
      </c>
      <c r="B24" s="139">
        <v>9582</v>
      </c>
      <c r="C24" s="139">
        <v>10000</v>
      </c>
      <c r="D24" s="139">
        <v>10000</v>
      </c>
    </row>
    <row r="25" spans="1:4" ht="15.75">
      <c r="A25" s="140" t="s">
        <v>239</v>
      </c>
      <c r="B25" s="141">
        <f>SUM(B17:B24)</f>
        <v>1017117</v>
      </c>
      <c r="C25" s="141">
        <f>SUM(C17:C24)</f>
        <v>1059500</v>
      </c>
      <c r="D25" s="141">
        <f>SUM(D17:D24)</f>
        <v>1095800</v>
      </c>
    </row>
    <row r="26" spans="1:4" ht="15.75">
      <c r="A26" s="238" t="s">
        <v>240</v>
      </c>
      <c r="B26" s="238"/>
      <c r="C26" s="238"/>
      <c r="D26" s="238"/>
    </row>
    <row r="27" spans="1:4" ht="14.25">
      <c r="A27" s="138" t="s">
        <v>174</v>
      </c>
      <c r="B27" s="139">
        <v>28726</v>
      </c>
      <c r="C27" s="139">
        <v>29000</v>
      </c>
      <c r="D27" s="139">
        <v>30000</v>
      </c>
    </row>
    <row r="28" spans="1:4" ht="14.25">
      <c r="A28" s="138" t="s">
        <v>241</v>
      </c>
      <c r="B28" s="139">
        <v>204621</v>
      </c>
      <c r="C28" s="139">
        <v>40000</v>
      </c>
      <c r="D28" s="139">
        <v>18000</v>
      </c>
    </row>
    <row r="29" spans="1:4" ht="14.25">
      <c r="A29" s="138" t="s">
        <v>47</v>
      </c>
      <c r="B29" s="139">
        <v>10000</v>
      </c>
      <c r="C29" s="139"/>
      <c r="D29" s="139"/>
    </row>
    <row r="30" spans="1:4" ht="14.25">
      <c r="A30" s="142" t="s">
        <v>242</v>
      </c>
      <c r="B30" s="139">
        <v>86526</v>
      </c>
      <c r="C30" s="139">
        <v>90000</v>
      </c>
      <c r="D30" s="139">
        <v>90000</v>
      </c>
    </row>
    <row r="31" spans="1:4" ht="14.25">
      <c r="A31" s="138" t="s">
        <v>243</v>
      </c>
      <c r="B31" s="139">
        <v>11254</v>
      </c>
      <c r="C31" s="139">
        <v>11254</v>
      </c>
      <c r="D31" s="139">
        <v>11254</v>
      </c>
    </row>
    <row r="32" spans="1:4" ht="15.75">
      <c r="A32" s="140" t="s">
        <v>244</v>
      </c>
      <c r="B32" s="141">
        <f>SUM(B27:B31)</f>
        <v>341127</v>
      </c>
      <c r="C32" s="141">
        <f>SUM(C27:C31)</f>
        <v>170254</v>
      </c>
      <c r="D32" s="141">
        <f>SUM(D27:D31)</f>
        <v>149254</v>
      </c>
    </row>
    <row r="33" spans="1:4" ht="15">
      <c r="A33" s="138" t="s">
        <v>245</v>
      </c>
      <c r="B33" s="143">
        <v>24817</v>
      </c>
      <c r="C33" s="143">
        <v>52507</v>
      </c>
      <c r="D33" s="143">
        <v>20000</v>
      </c>
    </row>
    <row r="34" spans="1:4" ht="14.25">
      <c r="A34" s="138" t="s">
        <v>246</v>
      </c>
      <c r="B34" s="139">
        <v>324946</v>
      </c>
      <c r="C34" s="139">
        <v>113806</v>
      </c>
      <c r="D34" s="139">
        <v>140763</v>
      </c>
    </row>
    <row r="35" spans="1:4" ht="14.25">
      <c r="A35" s="138" t="s">
        <v>247</v>
      </c>
      <c r="B35" s="139">
        <v>2000</v>
      </c>
      <c r="C35" s="139">
        <v>2000</v>
      </c>
      <c r="D35" s="139">
        <v>2000</v>
      </c>
    </row>
    <row r="36" spans="1:4" ht="14.25">
      <c r="A36" s="138" t="s">
        <v>248</v>
      </c>
      <c r="B36" s="139">
        <v>7220</v>
      </c>
      <c r="C36" s="139">
        <v>7286</v>
      </c>
      <c r="D36" s="139">
        <v>7358</v>
      </c>
    </row>
    <row r="37" spans="1:4" ht="14.25">
      <c r="A37" s="138" t="s">
        <v>249</v>
      </c>
      <c r="B37" s="139">
        <v>5121</v>
      </c>
      <c r="C37" s="139">
        <v>4605</v>
      </c>
      <c r="D37" s="139">
        <v>4083</v>
      </c>
    </row>
    <row r="38" spans="1:4" ht="15.75">
      <c r="A38" s="140" t="s">
        <v>250</v>
      </c>
      <c r="B38" s="141">
        <f>SUM(B33:B37)</f>
        <v>364104</v>
      </c>
      <c r="C38" s="141">
        <f>SUM(C33:C37)</f>
        <v>180204</v>
      </c>
      <c r="D38" s="141">
        <f>SUM(D33:D37)</f>
        <v>174204</v>
      </c>
    </row>
    <row r="39" spans="1:4" ht="15.75">
      <c r="A39" s="144" t="s">
        <v>251</v>
      </c>
      <c r="B39" s="141">
        <f>+B16+B32</f>
        <v>1381221</v>
      </c>
      <c r="C39" s="141">
        <f>+C16+C32</f>
        <v>1239704</v>
      </c>
      <c r="D39" s="141">
        <f>+D16+D32</f>
        <v>1270004</v>
      </c>
    </row>
    <row r="40" spans="1:4" ht="15.75">
      <c r="A40" s="144" t="s">
        <v>252</v>
      </c>
      <c r="B40" s="141">
        <f>+B25+B38</f>
        <v>1381221</v>
      </c>
      <c r="C40" s="141">
        <f>+C25+C38</f>
        <v>1239704</v>
      </c>
      <c r="D40" s="141">
        <f>+D25+D38</f>
        <v>1270004</v>
      </c>
    </row>
  </sheetData>
  <mergeCells count="4">
    <mergeCell ref="A4:D4"/>
    <mergeCell ref="A5:D5"/>
    <mergeCell ref="A10:C10"/>
    <mergeCell ref="A26:D2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27" sqref="A27"/>
    </sheetView>
  </sheetViews>
  <sheetFormatPr defaultColWidth="9.140625" defaultRowHeight="12.75"/>
  <cols>
    <col min="1" max="1" width="38.7109375" style="0" customWidth="1"/>
  </cols>
  <sheetData>
    <row r="1" spans="1:14" ht="16.5">
      <c r="A1" s="252" t="s">
        <v>155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16.5">
      <c r="A2" s="252" t="s">
        <v>106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7.25">
      <c r="A3" s="207" t="s">
        <v>154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ht="16.5">
      <c r="N4" s="109" t="s">
        <v>81</v>
      </c>
    </row>
    <row r="5" spans="1:14" ht="15.75" customHeight="1">
      <c r="A5" s="110" t="s">
        <v>107</v>
      </c>
      <c r="B5" s="111" t="s">
        <v>156</v>
      </c>
      <c r="C5" s="111" t="s">
        <v>157</v>
      </c>
      <c r="D5" s="111" t="s">
        <v>158</v>
      </c>
      <c r="E5" s="111" t="s">
        <v>159</v>
      </c>
      <c r="F5" s="111" t="s">
        <v>160</v>
      </c>
      <c r="G5" s="111" t="s">
        <v>161</v>
      </c>
      <c r="H5" s="111" t="s">
        <v>162</v>
      </c>
      <c r="I5" s="111" t="s">
        <v>163</v>
      </c>
      <c r="J5" s="111" t="s">
        <v>164</v>
      </c>
      <c r="K5" s="111" t="s">
        <v>165</v>
      </c>
      <c r="L5" s="111" t="s">
        <v>166</v>
      </c>
      <c r="M5" s="111" t="s">
        <v>167</v>
      </c>
      <c r="N5" s="111" t="s">
        <v>168</v>
      </c>
    </row>
    <row r="6" spans="1:14" ht="15.75" customHeight="1">
      <c r="A6" s="7" t="s">
        <v>169</v>
      </c>
      <c r="B6" s="8">
        <f>+'[1]J. J. Ált. Isk. össz.'!B6+'[1]Állati Hulladékk.'!B6+'[1]Óvoda'!B6+'[1]Szlovák. isk.összesen '!B6+'[1]Zeneisk.'!B6+'[1]Műv. Kp. össz.'!B6+'[1]Szoc. szolg. össz.'!B6+'[1]Szlovák önk. össz.'!B6+'[1]Cigány Kisebbs.'!B6+'[1]Önkorm. szakfel. össz.'!B6+'[1]Önkorm. fel. nem terv.'!B6+'[1]Önk. ig. össz.'!B6</f>
        <v>14326</v>
      </c>
      <c r="C6" s="8">
        <f>+'[1]J. J. Ált. Isk. össz.'!C6+'[1]Állati Hulladékk.'!C6+'[1]Óvoda'!C6+'[1]Szlovák. isk.összesen '!C6+'[1]Zeneisk.'!C6+'[1]Műv. Kp. össz.'!C6+'[1]Szoc. szolg. össz.'!C6+'[1]Szlovák önk. össz.'!C6+'[1]Cigány Kisebbs.'!C6+'[1]Önkorm. szakfel. össz.'!C6+'[1]Önkorm. fel. nem terv.'!C6+'[1]Önk. ig. össz.'!C6</f>
        <v>14763</v>
      </c>
      <c r="D6" s="8">
        <f>+'[1]J. J. Ált. Isk. össz.'!D6+'[1]Állati Hulladékk.'!D6+'[1]Óvoda'!D6+'[1]Szlovák. isk.összesen '!D6+'[1]Zeneisk.'!D6+'[1]Műv. Kp. össz.'!D6+'[1]Szoc. szolg. össz.'!D6+'[1]Szlovák önk. össz.'!D6+'[1]Cigány Kisebbs.'!D6+'[1]Önkorm. szakfel. össz.'!D6+'[1]Önkorm. fel. nem terv.'!D6+'[1]Önk. ig. össz.'!D6</f>
        <v>15612</v>
      </c>
      <c r="E6" s="8">
        <f>+'[1]J. J. Ált. Isk. össz.'!E6+'[1]Állati Hulladékk.'!E6+'[1]Óvoda'!E6+'[1]Szlovák. isk.összesen '!E6+'[1]Zeneisk.'!E6+'[1]Műv. Kp. össz.'!E6+'[1]Szoc. szolg. össz.'!E6+'[1]Szlovák önk. össz.'!E6+'[1]Cigány Kisebbs.'!E6+'[1]Önkorm. szakfel. össz.'!E6+'[1]Önkorm. fel. nem terv.'!E6+'[1]Önk. ig. össz.'!E6</f>
        <v>19584</v>
      </c>
      <c r="F6" s="8">
        <f>+'[1]J. J. Ált. Isk. össz.'!F6+'[1]Állati Hulladékk.'!F6+'[1]Óvoda'!F6+'[1]Szlovák. isk.összesen '!F6+'[1]Zeneisk.'!F6+'[1]Műv. Kp. össz.'!F6+'[1]Szoc. szolg. össz.'!F6+'[1]Szlovák önk. össz.'!F6+'[1]Cigány Kisebbs.'!F6+'[1]Önkorm. szakfel. össz.'!F6+'[1]Önkorm. fel. nem terv.'!F6+'[1]Önk. ig. össz.'!F6</f>
        <v>14694</v>
      </c>
      <c r="G6" s="8">
        <f>+'[1]J. J. Ált. Isk. össz.'!G6+'[1]Állati Hulladékk.'!G6+'[1]Óvoda'!G6+'[1]Szlovák. isk.összesen '!G6+'[1]Zeneisk.'!G6+'[1]Műv. Kp. össz.'!G6+'[1]Szoc. szolg. össz.'!G6+'[1]Szlovák önk. össz.'!G6+'[1]Cigány Kisebbs.'!G6+'[1]Önkorm. szakfel. össz.'!G6+'[1]Önkorm. fel. nem terv.'!G6+'[1]Önk. ig. össz.'!G6</f>
        <v>21730</v>
      </c>
      <c r="H6" s="8">
        <f>+'[1]J. J. Ált. Isk. össz.'!H6+'[1]Állati Hulladékk.'!H6+'[1]Óvoda'!H6+'[1]Szlovák. isk.összesen '!H6+'[1]Zeneisk.'!H6+'[1]Műv. Kp. össz.'!H6+'[1]Szoc. szolg. össz.'!H6+'[1]Szlovák önk. össz.'!H6+'[1]Cigány Kisebbs.'!H6+'[1]Önkorm. szakfel. össz.'!H6+'[1]Önkorm. fel. nem terv.'!H6+'[1]Önk. ig. össz.'!H6</f>
        <v>14702</v>
      </c>
      <c r="I6" s="8">
        <f>+'[1]J. J. Ált. Isk. össz.'!I6+'[1]Állati Hulladékk.'!I6+'[1]Óvoda'!I6+'[1]Szlovák. isk.összesen '!I6+'[1]Zeneisk.'!I6+'[1]Műv. Kp. össz.'!I6+'[1]Szoc. szolg. össz.'!I6+'[1]Szlovák önk. össz.'!I6+'[1]Cigány Kisebbs.'!I6+'[1]Önkorm. szakfel. össz.'!I6+'[1]Önkorm. fel. nem terv.'!I6+'[1]Önk. ig. össz.'!I6</f>
        <v>11961</v>
      </c>
      <c r="J6" s="8">
        <f>+'[1]J. J. Ált. Isk. össz.'!J6+'[1]Állati Hulladékk.'!J6+'[1]Óvoda'!J6+'[1]Szlovák. isk.összesen '!J6+'[1]Zeneisk.'!J6+'[1]Műv. Kp. össz.'!J6+'[1]Szoc. szolg. össz.'!J6+'[1]Szlovák önk. össz.'!J6+'[1]Cigány Kisebbs.'!J6+'[1]Önkorm. szakfel. össz.'!J6+'[1]Önkorm. fel. nem terv.'!J6+'[1]Önk. ig. össz.'!J6</f>
        <v>14706</v>
      </c>
      <c r="K6" s="8">
        <f>+'[1]J. J. Ált. Isk. össz.'!K6+'[1]Állati Hulladékk.'!K6+'[1]Óvoda'!K6+'[1]Szlovák. isk.összesen '!K6+'[1]Zeneisk.'!K6+'[1]Műv. Kp. össz.'!K6+'[1]Szoc. szolg. össz.'!K6+'[1]Szlovák önk. össz.'!K6+'[1]Cigány Kisebbs.'!K6+'[1]Önkorm. szakfel. össz.'!K6+'[1]Önkorm. fel. nem terv.'!K6+'[1]Önk. ig. össz.'!K6</f>
        <v>14948</v>
      </c>
      <c r="L6" s="8">
        <f>+'[1]J. J. Ált. Isk. össz.'!L6+'[1]Állati Hulladékk.'!L6+'[1]Óvoda'!L6+'[1]Szlovák. isk.összesen '!L6+'[1]Zeneisk.'!L6+'[1]Műv. Kp. össz.'!L6+'[1]Szoc. szolg. össz.'!L6+'[1]Szlovák önk. össz.'!L6+'[1]Cigány Kisebbs.'!L6+'[1]Önkorm. szakfel. össz.'!L6+'[1]Önkorm. fel. nem terv.'!L6+'[1]Önk. ig. össz.'!L6</f>
        <v>14907</v>
      </c>
      <c r="M6" s="8">
        <f>+'[1]J. J. Ált. Isk. össz.'!M6+'[1]Állati Hulladékk.'!M6+'[1]Óvoda'!M6+'[1]Szlovák. isk.összesen '!M6+'[1]Zeneisk.'!M6+'[1]Műv. Kp. össz.'!M6+'[1]Szoc. szolg. össz.'!M6+'[1]Szlovák önk. össz.'!M6+'[1]Cigány Kisebbs.'!M6+'[1]Önkorm. szakfel. össz.'!M6+'[1]Önkorm. fel. nem terv.'!M6+'[1]Önk. ig. össz.'!M6</f>
        <v>14621</v>
      </c>
      <c r="N6" s="4">
        <f>+'[1]J. J. Ált. Isk. össz.'!N6+'[1]Állati Hulladékk.'!N6+'[1]Óvoda'!N6+'[1]Szlovák. isk.összesen '!N6+'[1]Zeneisk.'!N6+'[1]Műv. Kp. össz.'!N6+'[1]Szoc. szolg. össz.'!N6+'[1]Szlovák önk. össz.'!N6+'[1]Cigány Kisebbs.'!N6+'[1]Önkorm. szakfel. össz.'!N6+'[1]Önkorm. fel. nem terv.'!N6+'[1]Önk. ig. össz.'!N6</f>
        <v>186554</v>
      </c>
    </row>
    <row r="7" spans="1:14" ht="15.75" customHeight="1">
      <c r="A7" s="7" t="s">
        <v>10</v>
      </c>
      <c r="B7" s="8">
        <f>+'[1]J. J. Ált. Isk. össz.'!B7+'[1]Állati Hulladékk.'!B7+'[1]Óvoda'!B7+'[1]Szlovák. isk.összesen '!B7+'[1]Zeneisk.'!B7+'[1]Műv. Kp. össz.'!B7+'[1]Szoc. szolg. össz.'!B7+'[1]Szlovák önk. össz.'!B7+'[1]Cigány Kisebbs.'!B7+'[1]Önkorm. szakfel. össz.'!B7+'[1]Önkorm. fel. nem terv.'!B7+'[1]Önk. ig. össz.'!B7</f>
        <v>0</v>
      </c>
      <c r="C7" s="8">
        <f>+'[1]J. J. Ált. Isk. össz.'!C7+'[1]Állati Hulladékk.'!C7+'[1]Óvoda'!C7+'[1]Szlovák. isk.összesen '!C7+'[1]Zeneisk.'!C7+'[1]Műv. Kp. össz.'!C7+'[1]Szoc. szolg. össz.'!C7+'[1]Szlovák önk. össz.'!C7+'[1]Cigány Kisebbs.'!C7+'[1]Önkorm. szakfel. össz.'!C7+'[1]Önkorm. fel. nem terv.'!C7+'[1]Önk. ig. össz.'!C7</f>
        <v>0</v>
      </c>
      <c r="D7" s="8">
        <f>+'[1]J. J. Ált. Isk. össz.'!D7+'[1]Állati Hulladékk.'!D7+'[1]Óvoda'!D7+'[1]Szlovák. isk.összesen '!D7+'[1]Zeneisk.'!D7+'[1]Műv. Kp. össz.'!D7+'[1]Szoc. szolg. össz.'!D7+'[1]Szlovák önk. össz.'!D7+'[1]Cigány Kisebbs.'!D7+'[1]Önkorm. szakfel. össz.'!D7+'[1]Önkorm. fel. nem terv.'!D7+'[1]Önk. ig. össz.'!D7</f>
        <v>0</v>
      </c>
      <c r="E7" s="8">
        <f>+'[1]J. J. Ált. Isk. össz.'!E7+'[1]Állati Hulladékk.'!E7+'[1]Óvoda'!E7+'[1]Szlovák. isk.összesen '!E7+'[1]Zeneisk.'!E7+'[1]Műv. Kp. össz.'!E7+'[1]Szoc. szolg. össz.'!E7+'[1]Szlovák önk. össz.'!E7+'[1]Cigány Kisebbs.'!E7+'[1]Önkorm. szakfel. össz.'!E7+'[1]Önkorm. fel. nem terv.'!E7+'[1]Önk. ig. össz.'!E7</f>
        <v>0</v>
      </c>
      <c r="F7" s="8">
        <f>+'[1]J. J. Ált. Isk. össz.'!F7+'[1]Állati Hulladékk.'!F7+'[1]Óvoda'!F7+'[1]Szlovák. isk.összesen '!F7+'[1]Zeneisk.'!F7+'[1]Műv. Kp. össz.'!F7+'[1]Szoc. szolg. össz.'!F7+'[1]Szlovák önk. össz.'!F7+'[1]Cigány Kisebbs.'!F7+'[1]Önkorm. szakfel. össz.'!F7+'[1]Önkorm. fel. nem terv.'!F7+'[1]Önk. ig. össz.'!F7</f>
        <v>0</v>
      </c>
      <c r="G7" s="8">
        <f>+'[1]J. J. Ált. Isk. össz.'!G7+'[1]Állati Hulladékk.'!G7+'[1]Óvoda'!G7+'[1]Szlovák. isk.összesen '!G7+'[1]Zeneisk.'!G7+'[1]Műv. Kp. össz.'!G7+'[1]Szoc. szolg. össz.'!G7+'[1]Szlovák önk. össz.'!G7+'[1]Cigány Kisebbs.'!G7+'[1]Önkorm. szakfel. össz.'!G7+'[1]Önkorm. fel. nem terv.'!G7+'[1]Önk. ig. össz.'!G7</f>
        <v>0</v>
      </c>
      <c r="H7" s="8">
        <f>+'[1]J. J. Ált. Isk. össz.'!H7+'[1]Állati Hulladékk.'!H7+'[1]Óvoda'!H7+'[1]Szlovák. isk.összesen '!H7+'[1]Zeneisk.'!H7+'[1]Műv. Kp. össz.'!H7+'[1]Szoc. szolg. össz.'!H7+'[1]Szlovák önk. össz.'!H7+'[1]Cigány Kisebbs.'!H7+'[1]Önkorm. szakfel. össz.'!H7+'[1]Önkorm. fel. nem terv.'!H7+'[1]Önk. ig. össz.'!H7</f>
        <v>0</v>
      </c>
      <c r="I7" s="8">
        <f>+'[1]J. J. Ált. Isk. össz.'!I7+'[1]Állati Hulladékk.'!I7+'[1]Óvoda'!I7+'[1]Szlovák. isk.összesen '!I7+'[1]Zeneisk.'!I7+'[1]Műv. Kp. össz.'!I7+'[1]Szoc. szolg. össz.'!I7+'[1]Szlovák önk. össz.'!I7+'[1]Cigány Kisebbs.'!I7+'[1]Önkorm. szakfel. össz.'!I7+'[1]Önkorm. fel. nem terv.'!I7+'[1]Önk. ig. össz.'!I7</f>
        <v>0</v>
      </c>
      <c r="J7" s="8">
        <f>+'[1]J. J. Ált. Isk. össz.'!J7+'[1]Állati Hulladékk.'!J7+'[1]Óvoda'!J7+'[1]Szlovák. isk.összesen '!J7+'[1]Zeneisk.'!J7+'[1]Műv. Kp. össz.'!J7+'[1]Szoc. szolg. össz.'!J7+'[1]Szlovák önk. össz.'!J7+'[1]Cigány Kisebbs.'!J7+'[1]Önkorm. szakfel. össz.'!J7+'[1]Önkorm. fel. nem terv.'!J7+'[1]Önk. ig. össz.'!J7</f>
        <v>0</v>
      </c>
      <c r="K7" s="8">
        <f>+'[1]J. J. Ált. Isk. össz.'!K7+'[1]Állati Hulladékk.'!K7+'[1]Óvoda'!K7+'[1]Szlovák. isk.összesen '!K7+'[1]Zeneisk.'!K7+'[1]Műv. Kp. össz.'!K7+'[1]Szoc. szolg. össz.'!K7+'[1]Szlovák önk. össz.'!K7+'[1]Cigány Kisebbs.'!K7+'[1]Önkorm. szakfel. össz.'!K7+'[1]Önkorm. fel. nem terv.'!K7+'[1]Önk. ig. össz.'!K7</f>
        <v>0</v>
      </c>
      <c r="L7" s="8">
        <f>+'[1]J. J. Ált. Isk. össz.'!L7+'[1]Állati Hulladékk.'!L7+'[1]Óvoda'!L7+'[1]Szlovák. isk.összesen '!L7+'[1]Zeneisk.'!L7+'[1]Műv. Kp. össz.'!L7+'[1]Szoc. szolg. össz.'!L7+'[1]Szlovák önk. össz.'!L7+'[1]Cigány Kisebbs.'!L7+'[1]Önkorm. szakfel. össz.'!L7+'[1]Önkorm. fel. nem terv.'!L7+'[1]Önk. ig. össz.'!L7</f>
        <v>0</v>
      </c>
      <c r="M7" s="8">
        <f>+'[1]J. J. Ált. Isk. össz.'!M7+'[1]Állati Hulladékk.'!M7+'[1]Óvoda'!M7+'[1]Szlovák. isk.összesen '!M7+'[1]Zeneisk.'!M7+'[1]Műv. Kp. össz.'!M7+'[1]Szoc. szolg. össz.'!M7+'[1]Szlovák önk. össz.'!M7+'[1]Cigány Kisebbs.'!M7+'[1]Önkorm. szakfel. össz.'!M7+'[1]Önkorm. fel. nem terv.'!M7+'[1]Önk. ig. össz.'!M7</f>
        <v>0</v>
      </c>
      <c r="N7" s="4">
        <f>+'[1]J. J. Ált. Isk. össz.'!N7+'[1]Állati Hulladékk.'!N7+'[1]Óvoda'!N7+'[1]Szlovák. isk.összesen '!N7+'[1]Zeneisk.'!N7+'[1]Műv. Kp. össz.'!N7+'[1]Szoc. szolg. össz.'!N7+'[1]Szlovák önk. össz.'!N7+'[1]Cigány Kisebbs.'!N7+'[1]Önkorm. szakfel. össz.'!N7+'[1]Önkorm. fel. nem terv.'!N7+'[1]Önk. ig. össz.'!N7</f>
        <v>0</v>
      </c>
    </row>
    <row r="8" spans="1:14" ht="15.75" customHeight="1">
      <c r="A8" s="7" t="s">
        <v>11</v>
      </c>
      <c r="B8" s="8">
        <f>+'[1]J. J. Ált. Isk. össz.'!B8+'[1]Állati Hulladékk.'!B8+'[1]Óvoda'!B8+'[1]Szlovák. isk.összesen '!B8+'[1]Zeneisk.'!B8+'[1]Műv. Kp. össz.'!B8+'[1]Szoc. szolg. össz.'!B8+'[1]Szlovák önk. össz.'!B8+'[1]Cigány Kisebbs.'!B8+'[1]Önkorm. szakfel. össz.'!B8+'[1]Önkorm. fel. nem terv.'!B8+'[1]Önk. ig. össz.'!B8</f>
        <v>20533</v>
      </c>
      <c r="C8" s="8">
        <f>+'[1]J. J. Ált. Isk. össz.'!C8+'[1]Állati Hulladékk.'!C8+'[1]Óvoda'!C8+'[1]Szlovák. isk.összesen '!C8+'[1]Zeneisk.'!C8+'[1]Műv. Kp. össz.'!C8+'[1]Szoc. szolg. össz.'!C8+'[1]Szlovák önk. össz.'!C8+'[1]Cigány Kisebbs.'!C8+'[1]Önkorm. szakfel. össz.'!C8+'[1]Önkorm. fel. nem terv.'!C8+'[1]Önk. ig. össz.'!C8</f>
        <v>854</v>
      </c>
      <c r="D8" s="8">
        <f>+'[1]J. J. Ált. Isk. össz.'!D8+'[1]Állati Hulladékk.'!D8+'[1]Óvoda'!D8+'[1]Szlovák. isk.összesen '!D8+'[1]Zeneisk.'!D8+'[1]Műv. Kp. össz.'!D8+'[1]Szoc. szolg. össz.'!D8+'[1]Szlovák önk. össz.'!D8+'[1]Cigány Kisebbs.'!D8+'[1]Önkorm. szakfel. össz.'!D8+'[1]Önkorm. fel. nem terv.'!D8+'[1]Önk. ig. össz.'!D8</f>
        <v>29864</v>
      </c>
      <c r="E8" s="8">
        <f>+'[1]J. J. Ált. Isk. össz.'!E8+'[1]Állati Hulladékk.'!E8+'[1]Óvoda'!E8+'[1]Szlovák. isk.összesen '!E8+'[1]Zeneisk.'!E8+'[1]Műv. Kp. össz.'!E8+'[1]Szoc. szolg. össz.'!E8+'[1]Szlovák önk. össz.'!E8+'[1]Cigány Kisebbs.'!E8+'[1]Önkorm. szakfel. össz.'!E8+'[1]Önkorm. fel. nem terv.'!E8+'[1]Önk. ig. össz.'!E8</f>
        <v>1465</v>
      </c>
      <c r="F8" s="8">
        <f>+'[1]J. J. Ált. Isk. össz.'!F8+'[1]Állati Hulladékk.'!F8+'[1]Óvoda'!F8+'[1]Szlovák. isk.összesen '!F8+'[1]Zeneisk.'!F8+'[1]Műv. Kp. össz.'!F8+'[1]Szoc. szolg. össz.'!F8+'[1]Szlovák önk. össz.'!F8+'[1]Cigány Kisebbs.'!F8+'[1]Önkorm. szakfel. össz.'!F8+'[1]Önkorm. fel. nem terv.'!F8+'[1]Önk. ig. össz.'!F8</f>
        <v>1294</v>
      </c>
      <c r="G8" s="8">
        <f>+'[1]J. J. Ált. Isk. össz.'!G8+'[1]Állati Hulladékk.'!G8+'[1]Óvoda'!G8+'[1]Szlovák. isk.összesen '!G8+'[1]Zeneisk.'!G8+'[1]Műv. Kp. össz.'!G8+'[1]Szoc. szolg. össz.'!G8+'[1]Szlovák önk. össz.'!G8+'[1]Cigány Kisebbs.'!G8+'[1]Önkorm. szakfel. össz.'!G8+'[1]Önkorm. fel. nem terv.'!G8+'[1]Önk. ig. össz.'!G8</f>
        <v>3608</v>
      </c>
      <c r="H8" s="8">
        <f>+'[1]J. J. Ált. Isk. össz.'!H8+'[1]Állati Hulladékk.'!H8+'[1]Óvoda'!H8+'[1]Szlovák. isk.összesen '!H8+'[1]Zeneisk.'!H8+'[1]Műv. Kp. össz.'!H8+'[1]Szoc. szolg. össz.'!H8+'[1]Szlovák önk. össz.'!H8+'[1]Cigány Kisebbs.'!H8+'[1]Önkorm. szakfel. össz.'!H8+'[1]Önkorm. fel. nem terv.'!H8+'[1]Önk. ig. össz.'!H8</f>
        <v>2399</v>
      </c>
      <c r="I8" s="8">
        <f>+'[1]J. J. Ált. Isk. össz.'!I8+'[1]Állati Hulladékk.'!I8+'[1]Óvoda'!I8+'[1]Szlovák. isk.összesen '!I8+'[1]Zeneisk.'!I8+'[1]Műv. Kp. össz.'!I8+'[1]Szoc. szolg. össz.'!I8+'[1]Szlovák önk. össz.'!I8+'[1]Cigány Kisebbs.'!I8+'[1]Önkorm. szakfel. össz.'!I8+'[1]Önkorm. fel. nem terv.'!I8+'[1]Önk. ig. össz.'!I8</f>
        <v>6168</v>
      </c>
      <c r="J8" s="8">
        <f>+'[1]J. J. Ált. Isk. össz.'!J8+'[1]Állati Hulladékk.'!J8+'[1]Óvoda'!J8+'[1]Szlovák. isk.összesen '!J8+'[1]Zeneisk.'!J8+'[1]Műv. Kp. össz.'!J8+'[1]Szoc. szolg. össz.'!J8+'[1]Szlovák önk. össz.'!J8+'[1]Cigány Kisebbs.'!J8+'[1]Önkorm. szakfel. össz.'!J8+'[1]Önkorm. fel. nem terv.'!J8+'[1]Önk. ig. össz.'!J8</f>
        <v>41220</v>
      </c>
      <c r="K8" s="8">
        <f>+'[1]J. J. Ált. Isk. össz.'!K8+'[1]Állati Hulladékk.'!K8+'[1]Óvoda'!K8+'[1]Szlovák. isk.összesen '!K8+'[1]Zeneisk.'!K8+'[1]Műv. Kp. össz.'!K8+'[1]Szoc. szolg. össz.'!K8+'[1]Szlovák önk. össz.'!K8+'[1]Cigány Kisebbs.'!K8+'[1]Önkorm. szakfel. össz.'!K8+'[1]Önkorm. fel. nem terv.'!K8+'[1]Önk. ig. össz.'!K8</f>
        <v>8542</v>
      </c>
      <c r="L8" s="8">
        <f>+'[1]J. J. Ált. Isk. össz.'!L8+'[1]Állati Hulladékk.'!L8+'[1]Óvoda'!L8+'[1]Szlovák. isk.összesen '!L8+'[1]Zeneisk.'!L8+'[1]Műv. Kp. össz.'!L8+'[1]Szoc. szolg. össz.'!L8+'[1]Szlovák önk. össz.'!L8+'[1]Cigány Kisebbs.'!L8+'[1]Önkorm. szakfel. össz.'!L8+'[1]Önkorm. fel. nem terv.'!L8+'[1]Önk. ig. össz.'!L8</f>
        <v>2190</v>
      </c>
      <c r="M8" s="8">
        <f>+'[1]J. J. Ált. Isk. össz.'!M8+'[1]Állati Hulladékk.'!M8+'[1]Óvoda'!M8+'[1]Szlovák. isk.összesen '!M8+'[1]Zeneisk.'!M8+'[1]Műv. Kp. össz.'!M8+'[1]Szoc. szolg. össz.'!M8+'[1]Szlovák önk. össz.'!M8+'[1]Cigány Kisebbs.'!M8+'[1]Önkorm. szakfel. össz.'!M8+'[1]Önkorm. fel. nem terv.'!M8+'[1]Önk. ig. össz.'!M8</f>
        <v>24073</v>
      </c>
      <c r="N8" s="4">
        <f>+'[1]J. J. Ált. Isk. össz.'!N8+'[1]Állati Hulladékk.'!N8+'[1]Óvoda'!N8+'[1]Szlovák. isk.összesen '!N8+'[1]Zeneisk.'!N8+'[1]Műv. Kp. össz.'!N8+'[1]Szoc. szolg. össz.'!N8+'[1]Szlovák önk. össz.'!N8+'[1]Cigány Kisebbs.'!N8+'[1]Önkorm. szakfel. össz.'!N8+'[1]Önkorm. fel. nem terv.'!N8+'[1]Önk. ig. össz.'!N8</f>
        <v>142210</v>
      </c>
    </row>
    <row r="9" spans="1:14" ht="15.75" customHeight="1">
      <c r="A9" s="7" t="s">
        <v>13</v>
      </c>
      <c r="B9" s="8">
        <f>+'[1]J. J. Ált. Isk. össz.'!B9+'[1]Állati Hulladékk.'!B9+'[1]Óvoda'!B9+'[1]Szlovák. isk.összesen '!B9+'[1]Zeneisk.'!B9+'[1]Műv. Kp. össz.'!B9+'[1]Szoc. szolg. össz.'!B9+'[1]Szlovák önk. össz.'!B9+'[1]Cigány Kisebbs.'!B9+'[1]Önkorm. szakfel. össz.'!B9+'[1]Önkorm. fel. nem terv.'!B9+'[1]Önk. ig. össz.'!B9</f>
        <v>11054</v>
      </c>
      <c r="C9" s="8">
        <f>+'[1]J. J. Ált. Isk. össz.'!C9+'[1]Állati Hulladékk.'!C9+'[1]Óvoda'!C9+'[1]Szlovák. isk.összesen '!C9+'[1]Zeneisk.'!C9+'[1]Műv. Kp. össz.'!C9+'[1]Szoc. szolg. össz.'!C9+'[1]Szlovák önk. össz.'!C9+'[1]Cigány Kisebbs.'!C9+'[1]Önkorm. szakfel. össz.'!C9+'[1]Önkorm. fel. nem terv.'!C9+'[1]Önk. ig. össz.'!C9</f>
        <v>146</v>
      </c>
      <c r="D9" s="8">
        <f>+'[1]J. J. Ált. Isk. össz.'!D9+'[1]Állati Hulladékk.'!D9+'[1]Óvoda'!D9+'[1]Szlovák. isk.összesen '!D9+'[1]Zeneisk.'!D9+'[1]Műv. Kp. össz.'!D9+'[1]Szoc. szolg. össz.'!D9+'[1]Szlovák önk. össz.'!D9+'[1]Cigány Kisebbs.'!D9+'[1]Önkorm. szakfel. össz.'!D9+'[1]Önkorm. fel. nem terv.'!D9+'[1]Önk. ig. össz.'!D9</f>
        <v>152</v>
      </c>
      <c r="E9" s="8">
        <f>+'[1]J. J. Ált. Isk. össz.'!E9+'[1]Állati Hulladékk.'!E9+'[1]Óvoda'!E9+'[1]Szlovák. isk.összesen '!E9+'[1]Zeneisk.'!E9+'[1]Műv. Kp. össz.'!E9+'[1]Szoc. szolg. össz.'!E9+'[1]Szlovák önk. össz.'!E9+'[1]Cigány Kisebbs.'!E9+'[1]Önkorm. szakfel. össz.'!E9+'[1]Önkorm. fel. nem terv.'!E9+'[1]Önk. ig. össz.'!E9</f>
        <v>303</v>
      </c>
      <c r="F9" s="8">
        <f>+'[1]J. J. Ált. Isk. össz.'!F9+'[1]Állati Hulladékk.'!F9+'[1]Óvoda'!F9+'[1]Szlovák. isk.összesen '!F9+'[1]Zeneisk.'!F9+'[1]Műv. Kp. össz.'!F9+'[1]Szoc. szolg. össz.'!F9+'[1]Szlovák önk. össz.'!F9+'[1]Cigány Kisebbs.'!F9+'[1]Önkorm. szakfel. össz.'!F9+'[1]Önkorm. fel. nem terv.'!F9+'[1]Önk. ig. össz.'!F9</f>
        <v>168</v>
      </c>
      <c r="G9" s="8">
        <f>+'[1]J. J. Ált. Isk. össz.'!G9+'[1]Állati Hulladékk.'!G9+'[1]Óvoda'!G9+'[1]Szlovák. isk.összesen '!G9+'[1]Zeneisk.'!G9+'[1]Műv. Kp. össz.'!G9+'[1]Szoc. szolg. össz.'!G9+'[1]Szlovák önk. össz.'!G9+'[1]Cigány Kisebbs.'!G9+'[1]Önkorm. szakfel. össz.'!G9+'[1]Önkorm. fel. nem terv.'!G9+'[1]Önk. ig. össz.'!G9</f>
        <v>140</v>
      </c>
      <c r="H9" s="8">
        <f>+'[1]J. J. Ált. Isk. össz.'!H9+'[1]Állati Hulladékk.'!H9+'[1]Óvoda'!H9+'[1]Szlovák. isk.összesen '!H9+'[1]Zeneisk.'!H9+'[1]Műv. Kp. össz.'!H9+'[1]Szoc. szolg. össz.'!H9+'[1]Szlovák önk. össz.'!H9+'[1]Cigány Kisebbs.'!H9+'[1]Önkorm. szakfel. össz.'!H9+'[1]Önkorm. fel. nem terv.'!H9+'[1]Önk. ig. össz.'!H9</f>
        <v>40</v>
      </c>
      <c r="I9" s="8">
        <f>+'[1]J. J. Ált. Isk. össz.'!I9+'[1]Állati Hulladékk.'!I9+'[1]Óvoda'!I9+'[1]Szlovák. isk.összesen '!I9+'[1]Zeneisk.'!I9+'[1]Műv. Kp. össz.'!I9+'[1]Szoc. szolg. össz.'!I9+'[1]Szlovák önk. össz.'!I9+'[1]Cigány Kisebbs.'!I9+'[1]Önkorm. szakfel. össz.'!I9+'[1]Önkorm. fel. nem terv.'!I9+'[1]Önk. ig. össz.'!I9</f>
        <v>79</v>
      </c>
      <c r="J9" s="8">
        <f>+'[1]J. J. Ált. Isk. össz.'!J9+'[1]Állati Hulladékk.'!J9+'[1]Óvoda'!J9+'[1]Szlovák. isk.összesen '!J9+'[1]Zeneisk.'!J9+'[1]Műv. Kp. össz.'!J9+'[1]Szoc. szolg. össz.'!J9+'[1]Szlovák önk. össz.'!J9+'[1]Cigány Kisebbs.'!J9+'[1]Önkorm. szakfel. össz.'!J9+'[1]Önkorm. fel. nem terv.'!J9+'[1]Önk. ig. össz.'!J9</f>
        <v>157</v>
      </c>
      <c r="K9" s="8">
        <f>+'[1]J. J. Ált. Isk. össz.'!K9+'[1]Állati Hulladékk.'!K9+'[1]Óvoda'!K9+'[1]Szlovák. isk.összesen '!K9+'[1]Zeneisk.'!K9+'[1]Műv. Kp. össz.'!K9+'[1]Szoc. szolg. össz.'!K9+'[1]Szlovák önk. össz.'!K9+'[1]Cigány Kisebbs.'!K9+'[1]Önkorm. szakfel. össz.'!K9+'[1]Önkorm. fel. nem terv.'!K9+'[1]Önk. ig. össz.'!K9</f>
        <v>145</v>
      </c>
      <c r="L9" s="8">
        <f>+'[1]J. J. Ált. Isk. össz.'!L9+'[1]Állati Hulladékk.'!L9+'[1]Óvoda'!L9+'[1]Szlovák. isk.összesen '!L9+'[1]Zeneisk.'!L9+'[1]Műv. Kp. össz.'!L9+'[1]Szoc. szolg. össz.'!L9+'[1]Szlovák önk. össz.'!L9+'[1]Cigány Kisebbs.'!L9+'[1]Önkorm. szakfel. össz.'!L9+'[1]Önkorm. fel. nem terv.'!L9+'[1]Önk. ig. össz.'!L9</f>
        <v>126</v>
      </c>
      <c r="M9" s="8">
        <f>+'[1]J. J. Ált. Isk. össz.'!M9+'[1]Állati Hulladékk.'!M9+'[1]Óvoda'!M9+'[1]Szlovák. isk.összesen '!M9+'[1]Zeneisk.'!M9+'[1]Műv. Kp. össz.'!M9+'[1]Szoc. szolg. össz.'!M9+'[1]Szlovák önk. össz.'!M9+'[1]Cigány Kisebbs.'!M9+'[1]Önkorm. szakfel. össz.'!M9+'[1]Önkorm. fel. nem terv.'!M9+'[1]Önk. ig. össz.'!M9</f>
        <v>65</v>
      </c>
      <c r="N9" s="4">
        <f>+'[1]J. J. Ált. Isk. össz.'!N9+'[1]Állati Hulladékk.'!N9+'[1]Óvoda'!N9+'[1]Szlovák. isk.összesen '!N9+'[1]Zeneisk.'!N9+'[1]Műv. Kp. össz.'!N9+'[1]Szoc. szolg. össz.'!N9+'[1]Szlovák önk. össz.'!N9+'[1]Cigány Kisebbs.'!N9+'[1]Önkorm. szakfel. össz.'!N9+'[1]Önkorm. fel. nem terv.'!N9+'[1]Önk. ig. össz.'!N9</f>
        <v>12575</v>
      </c>
    </row>
    <row r="10" spans="1:14" ht="15.75" customHeight="1">
      <c r="A10" s="7" t="s">
        <v>12</v>
      </c>
      <c r="B10" s="8">
        <f>+'[1]J. J. Ált. Isk. össz.'!B10+'[1]Állati Hulladékk.'!B10+'[1]Óvoda'!B10+'[1]Szlovák. isk.összesen '!B10+'[1]Zeneisk.'!B10+'[1]Műv. Kp. össz.'!B10+'[1]Szoc. szolg. össz.'!B10+'[1]Szlovák önk. össz.'!B10+'[1]Cigány Kisebbs.'!B10+'[1]Önkorm. szakfel. össz.'!B10+'[1]Önkorm. fel. nem terv.'!B10+'[1]Önk. ig. össz.'!B10</f>
        <v>18</v>
      </c>
      <c r="C10" s="8">
        <f>+'[1]J. J. Ált. Isk. össz.'!C10+'[1]Állati Hulladékk.'!C10+'[1]Óvoda'!C10+'[1]Szlovák. isk.összesen '!C10+'[1]Zeneisk.'!C10+'[1]Műv. Kp. össz.'!C10+'[1]Szoc. szolg. össz.'!C10+'[1]Szlovák önk. össz.'!C10+'[1]Cigány Kisebbs.'!C10+'[1]Önkorm. szakfel. össz.'!C10+'[1]Önkorm. fel. nem terv.'!C10+'[1]Önk. ig. össz.'!C10</f>
        <v>0.15</v>
      </c>
      <c r="D10" s="8">
        <f>+'[1]J. J. Ált. Isk. össz.'!D10+'[1]Állati Hulladékk.'!D10+'[1]Óvoda'!D10+'[1]Szlovák. isk.összesen '!D10+'[1]Zeneisk.'!D10+'[1]Műv. Kp. össz.'!D10+'[1]Szoc. szolg. össz.'!D10+'[1]Szlovák önk. össz.'!D10+'[1]Cigány Kisebbs.'!D10+'[1]Önkorm. szakfel. össz.'!D10+'[1]Önkorm. fel. nem terv.'!D10+'[1]Önk. ig. össz.'!D10</f>
        <v>0.15</v>
      </c>
      <c r="E10" s="8">
        <f>+'[1]J. J. Ált. Isk. össz.'!E10+'[1]Állati Hulladékk.'!E10+'[1]Óvoda'!E10+'[1]Szlovák. isk.összesen '!E10+'[1]Zeneisk.'!E10+'[1]Műv. Kp. össz.'!E10+'[1]Szoc. szolg. össz.'!E10+'[1]Szlovák önk. össz.'!E10+'[1]Cigány Kisebbs.'!E10+'[1]Önkorm. szakfel. össz.'!E10+'[1]Önkorm. fel. nem terv.'!E10+'[1]Önk. ig. össz.'!E10</f>
        <v>0.45</v>
      </c>
      <c r="F10" s="8">
        <f>+'[1]J. J. Ált. Isk. össz.'!F10+'[1]Állati Hulladékk.'!F10+'[1]Óvoda'!F10+'[1]Szlovák. isk.összesen '!F10+'[1]Zeneisk.'!F10+'[1]Műv. Kp. össz.'!F10+'[1]Szoc. szolg. össz.'!F10+'[1]Szlovák önk. össz.'!F10+'[1]Cigány Kisebbs.'!F10+'[1]Önkorm. szakfel. össz.'!F10+'[1]Önkorm. fel. nem terv.'!F10+'[1]Önk. ig. össz.'!F10</f>
        <v>0.3</v>
      </c>
      <c r="G10" s="8">
        <f>+'[1]J. J. Ált. Isk. össz.'!G10+'[1]Állati Hulladékk.'!G10+'[1]Óvoda'!G10+'[1]Szlovák. isk.összesen '!G10+'[1]Zeneisk.'!G10+'[1]Műv. Kp. össz.'!G10+'[1]Szoc. szolg. össz.'!G10+'[1]Szlovák önk. össz.'!G10+'[1]Cigány Kisebbs.'!G10+'[1]Önkorm. szakfel. össz.'!G10+'[1]Önkorm. fel. nem terv.'!G10+'[1]Önk. ig. össz.'!G10</f>
        <v>2.25</v>
      </c>
      <c r="H10" s="8">
        <f>+'[1]J. J. Ált. Isk. össz.'!H10+'[1]Állati Hulladékk.'!H10+'[1]Óvoda'!H10+'[1]Szlovák. isk.összesen '!H10+'[1]Zeneisk.'!H10+'[1]Műv. Kp. össz.'!H10+'[1]Szoc. szolg. össz.'!H10+'[1]Szlovák önk. össz.'!H10+'[1]Cigány Kisebbs.'!H10+'[1]Önkorm. szakfel. össz.'!H10+'[1]Önkorm. fel. nem terv.'!H10+'[1]Önk. ig. össz.'!H10</f>
        <v>1.8</v>
      </c>
      <c r="I10" s="8">
        <f>+'[1]J. J. Ált. Isk. össz.'!I10+'[1]Állati Hulladékk.'!I10+'[1]Óvoda'!I10+'[1]Szlovák. isk.összesen '!I10+'[1]Zeneisk.'!I10+'[1]Műv. Kp. össz.'!I10+'[1]Szoc. szolg. össz.'!I10+'[1]Szlovák önk. össz.'!I10+'[1]Cigány Kisebbs.'!I10+'[1]Önkorm. szakfel. össz.'!I10+'[1]Önkorm. fel. nem terv.'!I10+'[1]Önk. ig. össz.'!I10</f>
        <v>2.55</v>
      </c>
      <c r="J10" s="8">
        <f>+'[1]J. J. Ált. Isk. össz.'!J10+'[1]Állati Hulladékk.'!J10+'[1]Óvoda'!J10+'[1]Szlovák. isk.összesen '!J10+'[1]Zeneisk.'!J10+'[1]Műv. Kp. össz.'!J10+'[1]Szoc. szolg. össz.'!J10+'[1]Szlovák önk. össz.'!J10+'[1]Cigány Kisebbs.'!J10+'[1]Önkorm. szakfel. össz.'!J10+'[1]Önkorm. fel. nem terv.'!J10+'[1]Önk. ig. össz.'!J10</f>
        <v>3.3</v>
      </c>
      <c r="K10" s="8">
        <f>+'[1]J. J. Ált. Isk. össz.'!K10+'[1]Állati Hulladékk.'!K10+'[1]Óvoda'!K10+'[1]Szlovák. isk.összesen '!K10+'[1]Zeneisk.'!K10+'[1]Műv. Kp. össz.'!K10+'[1]Szoc. szolg. össz.'!K10+'[1]Szlovák önk. össz.'!K10+'[1]Cigány Kisebbs.'!K10+'[1]Önkorm. szakfel. össz.'!K10+'[1]Önkorm. fel. nem terv.'!K10+'[1]Önk. ig. össz.'!K10</f>
        <v>0.45</v>
      </c>
      <c r="L10" s="8">
        <f>+'[1]J. J. Ált. Isk. össz.'!L10+'[1]Állati Hulladékk.'!L10+'[1]Óvoda'!L10+'[1]Szlovák. isk.összesen '!L10+'[1]Zeneisk.'!L10+'[1]Műv. Kp. össz.'!L10+'[1]Szoc. szolg. össz.'!L10+'[1]Szlovák önk. össz.'!L10+'[1]Cigány Kisebbs.'!L10+'[1]Önkorm. szakfel. össz.'!L10+'[1]Önkorm. fel. nem terv.'!L10+'[1]Önk. ig. össz.'!L10</f>
        <v>0.15</v>
      </c>
      <c r="M10" s="8">
        <f>+'[1]J. J. Ált. Isk. össz.'!M10+'[1]Állati Hulladékk.'!M10+'[1]Óvoda'!M10+'[1]Szlovák. isk.összesen '!M10+'[1]Zeneisk.'!M10+'[1]Műv. Kp. össz.'!M10+'[1]Szoc. szolg. össz.'!M10+'[1]Szlovák önk. össz.'!M10+'[1]Cigány Kisebbs.'!M10+'[1]Önkorm. szakfel. össz.'!M10+'[1]Önkorm. fel. nem terv.'!M10+'[1]Önk. ig. össz.'!M10</f>
        <v>0.45</v>
      </c>
      <c r="N10" s="4">
        <f>+'[1]J. J. Ált. Isk. össz.'!N10+'[1]Állati Hulladékk.'!N10+'[1]Óvoda'!N10+'[1]Szlovák. isk.összesen '!N10+'[1]Zeneisk.'!N10+'[1]Műv. Kp. össz.'!N10+'[1]Szoc. szolg. össz.'!N10+'[1]Szlovák önk. össz.'!N10+'[1]Cigány Kisebbs.'!N10+'[1]Önkorm. szakfel. össz.'!N10+'[1]Önkorm. fel. nem terv.'!N10+'[1]Önk. ig. össz.'!N10</f>
        <v>29.999999999999996</v>
      </c>
    </row>
    <row r="11" spans="1:14" ht="15.75" customHeight="1">
      <c r="A11" s="7" t="s">
        <v>170</v>
      </c>
      <c r="B11" s="8">
        <f>+'[1]J. J. Ált. Isk. össz.'!B11+'[1]Állati Hulladékk.'!B11+'[1]Óvoda'!B11+'[1]Szlovák. isk.összesen '!B11+'[1]Zeneisk.'!B11+'[1]Műv. Kp. össz.'!B11+'[1]Szoc. szolg. össz.'!B11+'[1]Szlovák önk. össz.'!B11+'[1]Cigány Kisebbs.'!B11+'[1]Önkorm. szakfel. össz.'!B11+'[1]Önkorm. fel. nem terv.'!B11+'[1]Önk. ig. össz.'!B11</f>
        <v>636</v>
      </c>
      <c r="C11" s="8">
        <f>+'[1]J. J. Ált. Isk. össz.'!C11+'[1]Állati Hulladékk.'!C11+'[1]Óvoda'!C11+'[1]Szlovák. isk.összesen '!C11+'[1]Zeneisk.'!C11+'[1]Műv. Kp. össz.'!C11+'[1]Szoc. szolg. össz.'!C11+'[1]Szlovák önk. össz.'!C11+'[1]Cigány Kisebbs.'!C11+'[1]Önkorm. szakfel. össz.'!C11+'[1]Önkorm. fel. nem terv.'!C11+'[1]Önk. ig. össz.'!C11</f>
        <v>160</v>
      </c>
      <c r="D11" s="8">
        <f>+'[1]J. J. Ált. Isk. össz.'!D11+'[1]Állati Hulladékk.'!D11+'[1]Óvoda'!D11+'[1]Szlovák. isk.összesen '!D11+'[1]Zeneisk.'!D11+'[1]Műv. Kp. össz.'!D11+'[1]Szoc. szolg. össz.'!D11+'[1]Szlovák önk. össz.'!D11+'[1]Cigány Kisebbs.'!D11+'[1]Önkorm. szakfel. össz.'!D11+'[1]Önkorm. fel. nem terv.'!D11+'[1]Önk. ig. össz.'!D11</f>
        <v>9923</v>
      </c>
      <c r="E11" s="8">
        <f>+'[1]J. J. Ált. Isk. össz.'!E11+'[1]Állati Hulladékk.'!E11+'[1]Óvoda'!E11+'[1]Szlovák. isk.összesen '!E11+'[1]Zeneisk.'!E11+'[1]Műv. Kp. össz.'!E11+'[1]Szoc. szolg. össz.'!E11+'[1]Szlovák önk. össz.'!E11+'[1]Cigány Kisebbs.'!E11+'[1]Önkorm. szakfel. össz.'!E11+'[1]Önkorm. fel. nem terv.'!E11+'[1]Önk. ig. össz.'!E11</f>
        <v>4400</v>
      </c>
      <c r="F11" s="8">
        <f>+'[1]J. J. Ált. Isk. össz.'!F11+'[1]Állati Hulladékk.'!F11+'[1]Óvoda'!F11+'[1]Szlovák. isk.összesen '!F11+'[1]Zeneisk.'!F11+'[1]Műv. Kp. össz.'!F11+'[1]Szoc. szolg. össz.'!F11+'[1]Szlovák önk. össz.'!F11+'[1]Cigány Kisebbs.'!F11+'[1]Önkorm. szakfel. össz.'!F11+'[1]Önkorm. fel. nem terv.'!F11+'[1]Önk. ig. össz.'!F11</f>
        <v>673</v>
      </c>
      <c r="G11" s="8">
        <f>+'[1]J. J. Ált. Isk. össz.'!G11+'[1]Állati Hulladékk.'!G11+'[1]Óvoda'!G11+'[1]Szlovák. isk.összesen '!G11+'[1]Zeneisk.'!G11+'[1]Műv. Kp. össz.'!G11+'[1]Szoc. szolg. össz.'!G11+'[1]Szlovák önk. össz.'!G11+'[1]Cigány Kisebbs.'!G11+'[1]Önkorm. szakfel. össz.'!G11+'[1]Önkorm. fel. nem terv.'!G11+'[1]Önk. ig. össz.'!G11</f>
        <v>455</v>
      </c>
      <c r="H11" s="8">
        <f>+'[1]J. J. Ált. Isk. össz.'!H11+'[1]Állati Hulladékk.'!H11+'[1]Óvoda'!H11+'[1]Szlovák. isk.összesen '!H11+'[1]Zeneisk.'!H11+'[1]Műv. Kp. össz.'!H11+'[1]Szoc. szolg. össz.'!H11+'[1]Szlovák önk. össz.'!H11+'[1]Cigány Kisebbs.'!H11+'[1]Önkorm. szakfel. össz.'!H11+'[1]Önkorm. fel. nem terv.'!H11+'[1]Önk. ig. össz.'!H11</f>
        <v>367</v>
      </c>
      <c r="I11" s="8">
        <f>+'[1]J. J. Ált. Isk. össz.'!I11+'[1]Állati Hulladékk.'!I11+'[1]Óvoda'!I11+'[1]Szlovák. isk.összesen '!I11+'[1]Zeneisk.'!I11+'[1]Műv. Kp. össz.'!I11+'[1]Szoc. szolg. össz.'!I11+'[1]Szlovák önk. össz.'!I11+'[1]Cigány Kisebbs.'!I11+'[1]Önkorm. szakfel. össz.'!I11+'[1]Önkorm. fel. nem terv.'!I11+'[1]Önk. ig. össz.'!I11</f>
        <v>2041</v>
      </c>
      <c r="J11" s="8">
        <f>+'[1]J. J. Ált. Isk. össz.'!J11+'[1]Állati Hulladékk.'!J11+'[1]Óvoda'!J11+'[1]Szlovák. isk.összesen '!J11+'[1]Zeneisk.'!J11+'[1]Műv. Kp. össz.'!J11+'[1]Szoc. szolg. össz.'!J11+'[1]Szlovák önk. össz.'!J11+'[1]Cigány Kisebbs.'!J11+'[1]Önkorm. szakfel. össz.'!J11+'[1]Önkorm. fel. nem terv.'!J11+'[1]Önk. ig. össz.'!J11</f>
        <v>5831</v>
      </c>
      <c r="K11" s="8">
        <f>+'[1]J. J. Ált. Isk. össz.'!K11+'[1]Állati Hulladékk.'!K11+'[1]Óvoda'!K11+'[1]Szlovák. isk.összesen '!K11+'[1]Zeneisk.'!K11+'[1]Műv. Kp. össz.'!K11+'[1]Szoc. szolg. össz.'!K11+'[1]Szlovák önk. össz.'!K11+'[1]Cigány Kisebbs.'!K11+'[1]Önkorm. szakfel. össz.'!K11+'[1]Önkorm. fel. nem terv.'!K11+'[1]Önk. ig. össz.'!K11</f>
        <v>2754</v>
      </c>
      <c r="L11" s="8">
        <f>+'[1]J. J. Ált. Isk. össz.'!L11+'[1]Állati Hulladékk.'!L11+'[1]Óvoda'!L11+'[1]Szlovák. isk.összesen '!L11+'[1]Zeneisk.'!L11+'[1]Műv. Kp. össz.'!L11+'[1]Szoc. szolg. össz.'!L11+'[1]Szlovák önk. össz.'!L11+'[1]Cigány Kisebbs.'!L11+'[1]Önkorm. szakfel. össz.'!L11+'[1]Önkorm. fel. nem terv.'!L11+'[1]Önk. ig. össz.'!L11</f>
        <v>1529</v>
      </c>
      <c r="M11" s="8">
        <f>+'[1]J. J. Ált. Isk. össz.'!M11+'[1]Állati Hulladékk.'!M11+'[1]Óvoda'!M11+'[1]Szlovák. isk.összesen '!M11+'[1]Zeneisk.'!M11+'[1]Műv. Kp. össz.'!M11+'[1]Szoc. szolg. össz.'!M11+'[1]Szlovák önk. össz.'!M11+'[1]Cigány Kisebbs.'!M11+'[1]Önkorm. szakfel. össz.'!M11+'[1]Önkorm. fel. nem terv.'!M11+'[1]Önk. ig. össz.'!M11</f>
        <v>385</v>
      </c>
      <c r="N11" s="4">
        <f>+'[1]J. J. Ált. Isk. össz.'!N11+'[1]Állati Hulladékk.'!N11+'[1]Óvoda'!N11+'[1]Szlovák. isk.összesen '!N11+'[1]Zeneisk.'!N11+'[1]Műv. Kp. össz.'!N11+'[1]Szoc. szolg. össz.'!N11+'[1]Szlovák önk. össz.'!N11+'[1]Cigány Kisebbs.'!N11+'[1]Önkorm. szakfel. össz.'!N11+'[1]Önkorm. fel. nem terv.'!N11+'[1]Önk. ig. össz.'!N11</f>
        <v>29154</v>
      </c>
    </row>
    <row r="12" spans="1:14" ht="15.75" customHeight="1">
      <c r="A12" s="7" t="s">
        <v>171</v>
      </c>
      <c r="B12" s="8">
        <f>+'[1]J. J. Ált. Isk. össz.'!B12+'[1]Állati Hulladékk.'!B12+'[1]Óvoda'!B12+'[1]Szlovák. isk.összesen '!B12+'[1]Zeneisk.'!B12+'[1]Műv. Kp. össz.'!B12+'[1]Szoc. szolg. össz.'!B12+'[1]Szlovák önk. össz.'!B12+'[1]Cigány Kisebbs.'!B12+'[1]Önkorm. szakfel. össz.'!B12+'[1]Önkorm. fel. nem terv.'!B12+'[1]Önk. ig. össz.'!B12</f>
        <v>27852</v>
      </c>
      <c r="C12" s="8">
        <f>+'[1]J. J. Ált. Isk. össz.'!C12+'[1]Állati Hulladékk.'!C12+'[1]Óvoda'!C12+'[1]Szlovák. isk.összesen '!C12+'[1]Zeneisk.'!C12+'[1]Műv. Kp. össz.'!C12+'[1]Szoc. szolg. össz.'!C12+'[1]Szlovák önk. össz.'!C12+'[1]Cigány Kisebbs.'!C12+'[1]Önkorm. szakfel. össz.'!C12+'[1]Önkorm. fel. nem terv.'!C12+'[1]Önk. ig. össz.'!C12</f>
        <v>19736</v>
      </c>
      <c r="D12" s="8">
        <f>+'[1]J. J. Ált. Isk. össz.'!D12+'[1]Állati Hulladékk.'!D12+'[1]Óvoda'!D12+'[1]Szlovák. isk.összesen '!D12+'[1]Zeneisk.'!D12+'[1]Műv. Kp. össz.'!D12+'[1]Szoc. szolg. össz.'!D12+'[1]Szlovák önk. össz.'!D12+'[1]Cigány Kisebbs.'!D12+'[1]Önkorm. szakfel. össz.'!D12+'[1]Önkorm. fel. nem terv.'!D12+'[1]Önk. ig. össz.'!D12</f>
        <v>12727</v>
      </c>
      <c r="E12" s="8">
        <f>+'[1]J. J. Ált. Isk. össz.'!E12+'[1]Állati Hulladékk.'!E12+'[1]Óvoda'!E12+'[1]Szlovák. isk.összesen '!E12+'[1]Zeneisk.'!E12+'[1]Műv. Kp. össz.'!E12+'[1]Szoc. szolg. össz.'!E12+'[1]Szlovák önk. össz.'!E12+'[1]Cigány Kisebbs.'!E12+'[1]Önkorm. szakfel. össz.'!E12+'[1]Önkorm. fel. nem terv.'!E12+'[1]Önk. ig. össz.'!E12</f>
        <v>14572</v>
      </c>
      <c r="F12" s="8">
        <f>+'[1]J. J. Ált. Isk. össz.'!F12+'[1]Állati Hulladékk.'!F12+'[1]Óvoda'!F12+'[1]Szlovák. isk.összesen '!F12+'[1]Zeneisk.'!F12+'[1]Műv. Kp. össz.'!F12+'[1]Szoc. szolg. össz.'!F12+'[1]Szlovák önk. össz.'!F12+'[1]Cigány Kisebbs.'!F12+'[1]Önkorm. szakfel. össz.'!F12+'[1]Önkorm. fel. nem terv.'!F12+'[1]Önk. ig. össz.'!F12</f>
        <v>8485</v>
      </c>
      <c r="G12" s="8">
        <f>+'[1]J. J. Ált. Isk. össz.'!G12+'[1]Állati Hulladékk.'!G12+'[1]Óvoda'!G12+'[1]Szlovák. isk.összesen '!G12+'[1]Zeneisk.'!G12+'[1]Műv. Kp. össz.'!G12+'[1]Szoc. szolg. össz.'!G12+'[1]Szlovák önk. össz.'!G12+'[1]Cigány Kisebbs.'!G12+'[1]Önkorm. szakfel. össz.'!G12+'[1]Önkorm. fel. nem terv.'!G12+'[1]Önk. ig. össz.'!G12</f>
        <v>14572</v>
      </c>
      <c r="H12" s="8">
        <f>+'[1]J. J. Ált. Isk. össz.'!H12+'[1]Állati Hulladékk.'!H12+'[1]Óvoda'!H12+'[1]Szlovák. isk.összesen '!H12+'[1]Zeneisk.'!H12+'[1]Műv. Kp. össz.'!H12+'[1]Szoc. szolg. össz.'!H12+'[1]Szlovák önk. össz.'!H12+'[1]Cigány Kisebbs.'!H12+'[1]Önkorm. szakfel. össz.'!H12+'[1]Önkorm. fel. nem terv.'!H12+'[1]Önk. ig. össz.'!H12</f>
        <v>14572</v>
      </c>
      <c r="I12" s="8">
        <f>+'[1]J. J. Ált. Isk. össz.'!I12+'[1]Állati Hulladékk.'!I12+'[1]Óvoda'!I12+'[1]Szlovák. isk.összesen '!I12+'[1]Zeneisk.'!I12+'[1]Műv. Kp. össz.'!I12+'[1]Szoc. szolg. össz.'!I12+'[1]Szlovák önk. össz.'!I12+'[1]Cigány Kisebbs.'!I12+'[1]Önkorm. szakfel. össz.'!I12+'[1]Önkorm. fel. nem terv.'!I12+'[1]Önk. ig. össz.'!I12</f>
        <v>16600</v>
      </c>
      <c r="J12" s="8">
        <f>+'[1]J. J. Ált. Isk. össz.'!J12+'[1]Állati Hulladékk.'!J12+'[1]Óvoda'!J12+'[1]Szlovák. isk.összesen '!J12+'[1]Zeneisk.'!J12+'[1]Műv. Kp. össz.'!J12+'[1]Szoc. szolg. össz.'!J12+'[1]Szlovák önk. össz.'!J12+'[1]Cigány Kisebbs.'!J12+'[1]Önkorm. szakfel. össz.'!J12+'[1]Önkorm. fel. nem terv.'!J12+'[1]Önk. ig. össz.'!J12</f>
        <v>12727</v>
      </c>
      <c r="K12" s="8">
        <f>+'[1]J. J. Ált. Isk. össz.'!K12+'[1]Állati Hulladékk.'!K12+'[1]Óvoda'!K12+'[1]Szlovák. isk.összesen '!K12+'[1]Zeneisk.'!K12+'[1]Műv. Kp. össz.'!K12+'[1]Szoc. szolg. össz.'!K12+'[1]Szlovák önk. össz.'!K12+'[1]Cigány Kisebbs.'!K12+'[1]Önkorm. szakfel. össz.'!K12+'[1]Önkorm. fel. nem terv.'!K12+'[1]Önk. ig. össz.'!K12</f>
        <v>14572</v>
      </c>
      <c r="L12" s="8">
        <f>+'[1]J. J. Ált. Isk. össz.'!L12+'[1]Állati Hulladékk.'!L12+'[1]Óvoda'!L12+'[1]Szlovák. isk.összesen '!L12+'[1]Zeneisk.'!L12+'[1]Műv. Kp. össz.'!L12+'[1]Szoc. szolg. össz.'!L12+'[1]Szlovák önk. össz.'!L12+'[1]Cigány Kisebbs.'!L12+'[1]Önkorm. szakfel. össz.'!L12+'[1]Önkorm. fel. nem terv.'!L12+'[1]Önk. ig. össz.'!L12</f>
        <v>14572</v>
      </c>
      <c r="M12" s="8">
        <f>+'[1]J. J. Ált. Isk. össz.'!M12+'[1]Állati Hulladékk.'!M12+'[1]Óvoda'!M12+'[1]Szlovák. isk.összesen '!M12+'[1]Zeneisk.'!M12+'[1]Műv. Kp. össz.'!M12+'[1]Szoc. szolg. össz.'!M12+'[1]Szlovák önk. össz.'!M12+'[1]Cigány Kisebbs.'!M12+'[1]Önkorm. szakfel. össz.'!M12+'[1]Önkorm. fel. nem terv.'!M12+'[1]Önk. ig. össz.'!M12</f>
        <v>13466</v>
      </c>
      <c r="N12" s="4">
        <f>+'[1]J. J. Ált. Isk. össz.'!N12+'[1]Állati Hulladékk.'!N12+'[1]Óvoda'!N12+'[1]Szlovák. isk.összesen '!N12+'[1]Zeneisk.'!N12+'[1]Műv. Kp. össz.'!N12+'[1]Szoc. szolg. össz.'!N12+'[1]Szlovák önk. össz.'!N12+'[1]Cigány Kisebbs.'!N12+'[1]Önkorm. szakfel. össz.'!N12+'[1]Önkorm. fel. nem terv.'!N12+'[1]Önk. ig. össz.'!N12</f>
        <v>184453</v>
      </c>
    </row>
    <row r="13" spans="1:14" ht="15.75" customHeight="1">
      <c r="A13" s="7" t="s">
        <v>172</v>
      </c>
      <c r="B13" s="8">
        <f>+'[1]J. J. Ált. Isk. össz.'!B13+'[1]Állati Hulladékk.'!B13+'[1]Óvoda'!B13+'[1]Szlovák. isk.összesen '!B13+'[1]Zeneisk.'!B13+'[1]Műv. Kp. össz.'!B13+'[1]Szoc. szolg. össz.'!B13+'[1]Szlovák önk. össz.'!B13+'[1]Cigány Kisebbs.'!B13+'[1]Önkorm. szakfel. össz.'!B13+'[1]Önkorm. fel. nem terv.'!B13+'[1]Önk. ig. össz.'!B13</f>
        <v>96</v>
      </c>
      <c r="C13" s="8">
        <f>+'[1]J. J. Ált. Isk. össz.'!C13+'[1]Állati Hulladékk.'!C13+'[1]Óvoda'!C13+'[1]Szlovák. isk.összesen '!C13+'[1]Zeneisk.'!C13+'[1]Műv. Kp. össz.'!C13+'[1]Szoc. szolg. össz.'!C13+'[1]Szlovák önk. össz.'!C13+'[1]Cigány Kisebbs.'!C13+'[1]Önkorm. szakfel. össz.'!C13+'[1]Önkorm. fel. nem terv.'!C13+'[1]Önk. ig. össz.'!C13</f>
        <v>0</v>
      </c>
      <c r="D13" s="8">
        <f>+'[1]J. J. Ált. Isk. össz.'!D13+'[1]Állati Hulladékk.'!D13+'[1]Óvoda'!D13+'[1]Szlovák. isk.összesen '!D13+'[1]Zeneisk.'!D13+'[1]Műv. Kp. össz.'!D13+'[1]Szoc. szolg. össz.'!D13+'[1]Szlovák önk. össz.'!D13+'[1]Cigány Kisebbs.'!D13+'[1]Önkorm. szakfel. össz.'!D13+'[1]Önkorm. fel. nem terv.'!D13+'[1]Önk. ig. össz.'!D13</f>
        <v>104</v>
      </c>
      <c r="E13" s="8">
        <f>+'[1]J. J. Ált. Isk. össz.'!E13+'[1]Állati Hulladékk.'!E13+'[1]Óvoda'!E13+'[1]Szlovák. isk.összesen '!E13+'[1]Zeneisk.'!E13+'[1]Műv. Kp. össz.'!E13+'[1]Szoc. szolg. össz.'!E13+'[1]Szlovák önk. össz.'!E13+'[1]Cigány Kisebbs.'!E13+'[1]Önkorm. szakfel. össz.'!E13+'[1]Önkorm. fel. nem terv.'!E13+'[1]Önk. ig. össz.'!E13</f>
        <v>153.5</v>
      </c>
      <c r="F13" s="8">
        <f>+'[1]J. J. Ált. Isk. össz.'!F13+'[1]Állati Hulladékk.'!F13+'[1]Óvoda'!F13+'[1]Szlovák. isk.összesen '!F13+'[1]Zeneisk.'!F13+'[1]Műv. Kp. össz.'!F13+'[1]Szoc. szolg. össz.'!F13+'[1]Szlovák önk. össz.'!F13+'[1]Cigány Kisebbs.'!F13+'[1]Önkorm. szakfel. össz.'!F13+'[1]Önkorm. fel. nem terv.'!F13+'[1]Önk. ig. össz.'!F13</f>
        <v>23.7</v>
      </c>
      <c r="G13" s="8">
        <f>+'[1]J. J. Ált. Isk. össz.'!G13+'[1]Állati Hulladékk.'!G13+'[1]Óvoda'!G13+'[1]Szlovák. isk.összesen '!G13+'[1]Zeneisk.'!G13+'[1]Műv. Kp. össz.'!G13+'[1]Szoc. szolg. össz.'!G13+'[1]Szlovák önk. össz.'!G13+'[1]Cigány Kisebbs.'!G13+'[1]Önkorm. szakfel. össz.'!G13+'[1]Önkorm. fel. nem terv.'!G13+'[1]Önk. ig. össz.'!G13</f>
        <v>17.7</v>
      </c>
      <c r="H13" s="8">
        <f>+'[1]J. J. Ált. Isk. össz.'!H13+'[1]Állati Hulladékk.'!H13+'[1]Óvoda'!H13+'[1]Szlovák. isk.összesen '!H13+'[1]Zeneisk.'!H13+'[1]Műv. Kp. össz.'!H13+'[1]Szoc. szolg. össz.'!H13+'[1]Szlovák önk. össz.'!H13+'[1]Cigány Kisebbs.'!H13+'[1]Önkorm. szakfel. össz.'!H13+'[1]Önkorm. fel. nem terv.'!H13+'[1]Önk. ig. össz.'!H13</f>
        <v>15.5</v>
      </c>
      <c r="I13" s="8">
        <f>+'[1]J. J. Ált. Isk. össz.'!I13+'[1]Állati Hulladékk.'!I13+'[1]Óvoda'!I13+'[1]Szlovák. isk.összesen '!I13+'[1]Zeneisk.'!I13+'[1]Műv. Kp. össz.'!I13+'[1]Szoc. szolg. össz.'!I13+'[1]Szlovák önk. össz.'!I13+'[1]Cigány Kisebbs.'!I13+'[1]Önkorm. szakfel. össz.'!I13+'[1]Önkorm. fel. nem terv.'!I13+'[1]Önk. ig. össz.'!I13</f>
        <v>6.27</v>
      </c>
      <c r="J13" s="8">
        <f>+'[1]J. J. Ált. Isk. össz.'!J13+'[1]Állati Hulladékk.'!J13+'[1]Óvoda'!J13+'[1]Szlovák. isk.összesen '!J13+'[1]Zeneisk.'!J13+'[1]Műv. Kp. össz.'!J13+'[1]Szoc. szolg. össz.'!J13+'[1]Szlovák önk. össz.'!J13+'[1]Cigány Kisebbs.'!J13+'[1]Önkorm. szakfel. össz.'!J13+'[1]Önkorm. fel. nem terv.'!J13+'[1]Önk. ig. össz.'!J13</f>
        <v>6.53</v>
      </c>
      <c r="K13" s="8">
        <f>+'[1]J. J. Ált. Isk. össz.'!K13+'[1]Állati Hulladékk.'!K13+'[1]Óvoda'!K13+'[1]Szlovák. isk.összesen '!K13+'[1]Zeneisk.'!K13+'[1]Műv. Kp. össz.'!K13+'[1]Szoc. szolg. össz.'!K13+'[1]Szlovák önk. össz.'!K13+'[1]Cigány Kisebbs.'!K13+'[1]Önkorm. szakfel. össz.'!K13+'[1]Önkorm. fel. nem terv.'!K13+'[1]Önk. ig. össz.'!K13</f>
        <v>13.1</v>
      </c>
      <c r="L13" s="8">
        <f>+'[1]J. J. Ált. Isk. össz.'!L13+'[1]Állati Hulladékk.'!L13+'[1]Óvoda'!L13+'[1]Szlovák. isk.összesen '!L13+'[1]Zeneisk.'!L13+'[1]Műv. Kp. össz.'!L13+'[1]Szoc. szolg. össz.'!L13+'[1]Szlovák önk. össz.'!L13+'[1]Cigány Kisebbs.'!L13+'[1]Önkorm. szakfel. össz.'!L13+'[1]Önkorm. fel. nem terv.'!L13+'[1]Önk. ig. össz.'!L13</f>
        <v>11</v>
      </c>
      <c r="M13" s="8">
        <f>+'[1]J. J. Ált. Isk. össz.'!M13+'[1]Állati Hulladékk.'!M13+'[1]Óvoda'!M13+'[1]Szlovák. isk.összesen '!M13+'[1]Zeneisk.'!M13+'[1]Műv. Kp. össz.'!M13+'[1]Szoc. szolg. össz.'!M13+'[1]Szlovák önk. össz.'!M13+'[1]Cigány Kisebbs.'!M13+'[1]Önkorm. szakfel. össz.'!M13+'[1]Önkorm. fel. nem terv.'!M13+'[1]Önk. ig. össz.'!M13</f>
        <v>12.7</v>
      </c>
      <c r="N13" s="4">
        <f>+'[1]J. J. Ált. Isk. össz.'!N13+'[1]Állati Hulladékk.'!N13+'[1]Óvoda'!N13+'[1]Szlovák. isk.összesen '!N13+'[1]Zeneisk.'!N13+'[1]Műv. Kp. össz.'!N13+'[1]Szoc. szolg. össz.'!N13+'[1]Szlovák önk. össz.'!N13+'[1]Cigány Kisebbs.'!N13+'[1]Önkorm. szakfel. össz.'!N13+'[1]Önkorm. fel. nem terv.'!N13+'[1]Önk. ig. össz.'!N13</f>
        <v>459.99999999999994</v>
      </c>
    </row>
    <row r="14" spans="1:14" ht="15.75" customHeight="1">
      <c r="A14" s="7" t="s">
        <v>19</v>
      </c>
      <c r="B14" s="8">
        <f>+'[1]J. J. Ált. Isk. össz.'!B14+'[1]Állati Hulladékk.'!B14+'[1]Óvoda'!B14+'[1]Szlovák. isk.összesen '!B14+'[1]Zeneisk.'!B14+'[1]Műv. Kp. össz.'!B14+'[1]Szoc. szolg. össz.'!B14+'[1]Szlovák önk. össz.'!B14+'[1]Cigány Kisebbs.'!B14+'[1]Önkorm. szakfel. össz.'!B14+'[1]Önkorm. fel. nem terv.'!B14+'[1]Önk. ig. össz.'!B14</f>
        <v>125</v>
      </c>
      <c r="C14" s="8">
        <f>+'[1]J. J. Ált. Isk. össz.'!C14+'[1]Állati Hulladékk.'!C14+'[1]Óvoda'!C14+'[1]Szlovák. isk.összesen '!C14+'[1]Zeneisk.'!C14+'[1]Műv. Kp. össz.'!C14+'[1]Szoc. szolg. össz.'!C14+'[1]Szlovák önk. össz.'!C14+'[1]Cigány Kisebbs.'!C14+'[1]Önkorm. szakfel. össz.'!C14+'[1]Önkorm. fel. nem terv.'!C14+'[1]Önk. ig. össz.'!C14</f>
        <v>125</v>
      </c>
      <c r="D14" s="8">
        <f>+'[1]J. J. Ált. Isk. össz.'!D14+'[1]Állati Hulladékk.'!D14+'[1]Óvoda'!D14+'[1]Szlovák. isk.összesen '!D14+'[1]Zeneisk.'!D14+'[1]Műv. Kp. össz.'!D14+'[1]Szoc. szolg. össz.'!D14+'[1]Szlovák önk. össz.'!D14+'[1]Cigány Kisebbs.'!D14+'[1]Önkorm. szakfel. össz.'!D14+'[1]Önkorm. fel. nem terv.'!D14+'[1]Önk. ig. össz.'!D14</f>
        <v>175</v>
      </c>
      <c r="E14" s="8">
        <f>+'[1]J. J. Ált. Isk. össz.'!E14+'[1]Állati Hulladékk.'!E14+'[1]Óvoda'!E14+'[1]Szlovák. isk.összesen '!E14+'[1]Zeneisk.'!E14+'[1]Műv. Kp. össz.'!E14+'[1]Szoc. szolg. össz.'!E14+'[1]Szlovák önk. össz.'!E14+'[1]Cigány Kisebbs.'!E14+'[1]Önkorm. szakfel. össz.'!E14+'[1]Önkorm. fel. nem terv.'!E14+'[1]Önk. ig. össz.'!E14</f>
        <v>125</v>
      </c>
      <c r="F14" s="8">
        <f>+'[1]J. J. Ált. Isk. össz.'!F14+'[1]Állati Hulladékk.'!F14+'[1]Óvoda'!F14+'[1]Szlovák. isk.összesen '!F14+'[1]Zeneisk.'!F14+'[1]Műv. Kp. össz.'!F14+'[1]Szoc. szolg. össz.'!F14+'[1]Szlovák önk. össz.'!F14+'[1]Cigány Kisebbs.'!F14+'[1]Önkorm. szakfel. össz.'!F14+'[1]Önkorm. fel. nem terv.'!F14+'[1]Önk. ig. össz.'!F14</f>
        <v>125</v>
      </c>
      <c r="G14" s="8">
        <f>+'[1]J. J. Ált. Isk. össz.'!G14+'[1]Állati Hulladékk.'!G14+'[1]Óvoda'!G14+'[1]Szlovák. isk.összesen '!G14+'[1]Zeneisk.'!G14+'[1]Műv. Kp. össz.'!G14+'[1]Szoc. szolg. össz.'!G14+'[1]Szlovák önk. össz.'!G14+'[1]Cigány Kisebbs.'!G14+'[1]Önkorm. szakfel. össz.'!G14+'[1]Önkorm. fel. nem terv.'!G14+'[1]Önk. ig. össz.'!G14</f>
        <v>175</v>
      </c>
      <c r="H14" s="8">
        <f>+'[1]J. J. Ált. Isk. össz.'!H14+'[1]Állati Hulladékk.'!H14+'[1]Óvoda'!H14+'[1]Szlovák. isk.összesen '!H14+'[1]Zeneisk.'!H14+'[1]Műv. Kp. össz.'!H14+'[1]Szoc. szolg. össz.'!H14+'[1]Szlovák önk. össz.'!H14+'[1]Cigány Kisebbs.'!H14+'[1]Önkorm. szakfel. össz.'!H14+'[1]Önkorm. fel. nem terv.'!H14+'[1]Önk. ig. össz.'!H14</f>
        <v>209</v>
      </c>
      <c r="I14" s="8">
        <f>+'[1]J. J. Ált. Isk. össz.'!I14+'[1]Állati Hulladékk.'!I14+'[1]Óvoda'!I14+'[1]Szlovák. isk.összesen '!I14+'[1]Zeneisk.'!I14+'[1]Műv. Kp. össz.'!I14+'[1]Szoc. szolg. össz.'!I14+'[1]Szlovák önk. össz.'!I14+'[1]Cigány Kisebbs.'!I14+'[1]Önkorm. szakfel. össz.'!I14+'[1]Önkorm. fel. nem terv.'!I14+'[1]Önk. ig. össz.'!I14</f>
        <v>209</v>
      </c>
      <c r="J14" s="8">
        <f>+'[1]J. J. Ált. Isk. össz.'!J14+'[1]Állati Hulladékk.'!J14+'[1]Óvoda'!J14+'[1]Szlovák. isk.összesen '!J14+'[1]Zeneisk.'!J14+'[1]Műv. Kp. össz.'!J14+'[1]Szoc. szolg. össz.'!J14+'[1]Szlovák önk. össz.'!J14+'[1]Cigány Kisebbs.'!J14+'[1]Önkorm. szakfel. össz.'!J14+'[1]Önkorm. fel. nem terv.'!J14+'[1]Önk. ig. össz.'!J14</f>
        <v>759</v>
      </c>
      <c r="K14" s="8">
        <f>+'[1]J. J. Ált. Isk. össz.'!K14+'[1]Állati Hulladékk.'!K14+'[1]Óvoda'!K14+'[1]Szlovák. isk.összesen '!K14+'[1]Zeneisk.'!K14+'[1]Műv. Kp. össz.'!K14+'[1]Szoc. szolg. össz.'!K14+'[1]Szlovák önk. össz.'!K14+'[1]Cigány Kisebbs.'!K14+'[1]Önkorm. szakfel. össz.'!K14+'[1]Önkorm. fel. nem terv.'!K14+'[1]Önk. ig. össz.'!K14</f>
        <v>709</v>
      </c>
      <c r="L14" s="8">
        <f>+'[1]J. J. Ált. Isk. össz.'!L14+'[1]Állati Hulladékk.'!L14+'[1]Óvoda'!L14+'[1]Szlovák. isk.összesen '!L14+'[1]Zeneisk.'!L14+'[1]Műv. Kp. össz.'!L14+'[1]Szoc. szolg. össz.'!L14+'[1]Szlovák önk. össz.'!L14+'[1]Cigány Kisebbs.'!L14+'[1]Önkorm. szakfel. össz.'!L14+'[1]Önkorm. fel. nem terv.'!L14+'[1]Önk. ig. össz.'!L14</f>
        <v>309</v>
      </c>
      <c r="M14" s="8">
        <f>+'[1]J. J. Ált. Isk. össz.'!M14+'[1]Állati Hulladékk.'!M14+'[1]Óvoda'!M14+'[1]Szlovák. isk.összesen '!M14+'[1]Zeneisk.'!M14+'[1]Műv. Kp. össz.'!M14+'[1]Szoc. szolg. össz.'!M14+'[1]Szlovák önk. össz.'!M14+'[1]Cigány Kisebbs.'!M14+'[1]Önkorm. szakfel. össz.'!M14+'[1]Önkorm. fel. nem terv.'!M14+'[1]Önk. ig. össz.'!M14</f>
        <v>393</v>
      </c>
      <c r="N14" s="4">
        <f>+'[1]J. J. Ált. Isk. össz.'!N14+'[1]Állati Hulladékk.'!N14+'[1]Óvoda'!N14+'[1]Szlovák. isk.összesen '!N14+'[1]Zeneisk.'!N14+'[1]Műv. Kp. össz.'!N14+'[1]Szoc. szolg. össz.'!N14+'[1]Szlovák önk. össz.'!N14+'[1]Cigány Kisebbs.'!N14+'[1]Önkorm. szakfel. össz.'!N14+'[1]Önkorm. fel. nem terv.'!N14+'[1]Önk. ig. össz.'!N14</f>
        <v>3438</v>
      </c>
    </row>
    <row r="15" spans="1:14" ht="15.75" customHeight="1">
      <c r="A15" s="7" t="s">
        <v>173</v>
      </c>
      <c r="B15" s="8">
        <f>+'[1]J. J. Ált. Isk. össz.'!B15+'[1]Állati Hulladékk.'!B15+'[1]Óvoda'!B15+'[1]Szlovák. isk.összesen '!B15+'[1]Zeneisk.'!B15+'[1]Műv. Kp. össz.'!B15+'[1]Szoc. szolg. össz.'!B15+'[1]Szlovák önk. össz.'!B15+'[1]Cigány Kisebbs.'!B15+'[1]Önkorm. szakfel. össz.'!B15+'[1]Önkorm. fel. nem terv.'!B15+'[1]Önk. ig. össz.'!B15</f>
        <v>1229</v>
      </c>
      <c r="C15" s="8">
        <f>+'[1]J. J. Ált. Isk. össz.'!C15+'[1]Állati Hulladékk.'!C15+'[1]Óvoda'!C15+'[1]Szlovák. isk.összesen '!C15+'[1]Zeneisk.'!C15+'[1]Műv. Kp. össz.'!C15+'[1]Szoc. szolg. össz.'!C15+'[1]Szlovák önk. össz.'!C15+'[1]Cigány Kisebbs.'!C15+'[1]Önkorm. szakfel. össz.'!C15+'[1]Önkorm. fel. nem terv.'!C15+'[1]Önk. ig. össz.'!C15</f>
        <v>1710</v>
      </c>
      <c r="D15" s="8">
        <f>+'[1]J. J. Ált. Isk. össz.'!D15+'[1]Állati Hulladékk.'!D15+'[1]Óvoda'!D15+'[1]Szlovák. isk.összesen '!D15+'[1]Zeneisk.'!D15+'[1]Műv. Kp. össz.'!D15+'[1]Szoc. szolg. össz.'!D15+'[1]Szlovák önk. össz.'!D15+'[1]Cigány Kisebbs.'!D15+'[1]Önkorm. szakfel. össz.'!D15+'[1]Önkorm. fel. nem terv.'!D15+'[1]Önk. ig. össz.'!D15</f>
        <v>7490</v>
      </c>
      <c r="E15" s="8">
        <f>+'[1]J. J. Ált. Isk. össz.'!E15+'[1]Állati Hulladékk.'!E15+'[1]Óvoda'!E15+'[1]Szlovák. isk.összesen '!E15+'[1]Zeneisk.'!E15+'[1]Műv. Kp. össz.'!E15+'[1]Szoc. szolg. össz.'!E15+'[1]Szlovák önk. össz.'!E15+'[1]Cigány Kisebbs.'!E15+'[1]Önkorm. szakfel. össz.'!E15+'[1]Önkorm. fel. nem terv.'!E15+'[1]Önk. ig. össz.'!E15</f>
        <v>1426</v>
      </c>
      <c r="F15" s="8">
        <f>+'[1]J. J. Ált. Isk. össz.'!F15+'[1]Állati Hulladékk.'!F15+'[1]Óvoda'!F15+'[1]Szlovák. isk.összesen '!F15+'[1]Zeneisk.'!F15+'[1]Műv. Kp. össz.'!F15+'[1]Szoc. szolg. össz.'!F15+'[1]Szlovák önk. össz.'!F15+'[1]Cigány Kisebbs.'!F15+'[1]Önkorm. szakfel. össz.'!F15+'[1]Önkorm. fel. nem terv.'!F15+'[1]Önk. ig. össz.'!F15</f>
        <v>891</v>
      </c>
      <c r="G15" s="8">
        <f>+'[1]J. J. Ált. Isk. össz.'!G15+'[1]Állati Hulladékk.'!G15+'[1]Óvoda'!G15+'[1]Szlovák. isk.összesen '!G15+'[1]Zeneisk.'!G15+'[1]Műv. Kp. össz.'!G15+'[1]Szoc. szolg. össz.'!G15+'[1]Szlovák önk. össz.'!G15+'[1]Cigány Kisebbs.'!G15+'[1]Önkorm. szakfel. össz.'!G15+'[1]Önkorm. fel. nem terv.'!G15+'[1]Önk. ig. össz.'!G15</f>
        <v>1849</v>
      </c>
      <c r="H15" s="8">
        <f>+'[1]J. J. Ált. Isk. össz.'!H15+'[1]Állati Hulladékk.'!H15+'[1]Óvoda'!H15+'[1]Szlovák. isk.összesen '!H15+'[1]Zeneisk.'!H15+'[1]Műv. Kp. össz.'!H15+'[1]Szoc. szolg. össz.'!H15+'[1]Szlovák önk. össz.'!H15+'[1]Cigány Kisebbs.'!H15+'[1]Önkorm. szakfel. össz.'!H15+'[1]Önkorm. fel. nem terv.'!H15+'[1]Önk. ig. össz.'!H15</f>
        <v>1352</v>
      </c>
      <c r="I15" s="8">
        <f>+'[1]J. J. Ált. Isk. össz.'!I15+'[1]Állati Hulladékk.'!I15+'[1]Óvoda'!I15+'[1]Szlovák. isk.összesen '!I15+'[1]Zeneisk.'!I15+'[1]Műv. Kp. össz.'!I15+'[1]Szoc. szolg. össz.'!I15+'[1]Szlovák önk. össz.'!I15+'[1]Cigány Kisebbs.'!I15+'[1]Önkorm. szakfel. össz.'!I15+'[1]Önkorm. fel. nem terv.'!I15+'[1]Önk. ig. össz.'!I15</f>
        <v>2354</v>
      </c>
      <c r="J15" s="8">
        <f>+'[1]J. J. Ált. Isk. össz.'!J15+'[1]Állati Hulladékk.'!J15+'[1]Óvoda'!J15+'[1]Szlovák. isk.összesen '!J15+'[1]Zeneisk.'!J15+'[1]Műv. Kp. össz.'!J15+'[1]Szoc. szolg. össz.'!J15+'[1]Szlovák önk. össz.'!J15+'[1]Cigány Kisebbs.'!J15+'[1]Önkorm. szakfel. össz.'!J15+'[1]Önkorm. fel. nem terv.'!J15+'[1]Önk. ig. össz.'!J15</f>
        <v>3966</v>
      </c>
      <c r="K15" s="8">
        <f>+'[1]J. J. Ált. Isk. össz.'!K15+'[1]Állati Hulladékk.'!K15+'[1]Óvoda'!K15+'[1]Szlovák. isk.összesen '!K15+'[1]Zeneisk.'!K15+'[1]Műv. Kp. össz.'!K15+'[1]Szoc. szolg. össz.'!K15+'[1]Szlovák önk. össz.'!K15+'[1]Cigány Kisebbs.'!K15+'[1]Önkorm. szakfel. össz.'!K15+'[1]Önkorm. fel. nem terv.'!K15+'[1]Önk. ig. össz.'!K15</f>
        <v>2082</v>
      </c>
      <c r="L15" s="8">
        <f>+'[1]J. J. Ált. Isk. össz.'!L15+'[1]Állati Hulladékk.'!L15+'[1]Óvoda'!L15+'[1]Szlovák. isk.összesen '!L15+'[1]Zeneisk.'!L15+'[1]Műv. Kp. össz.'!L15+'[1]Szoc. szolg. össz.'!L15+'[1]Szlovák önk. össz.'!L15+'[1]Cigány Kisebbs.'!L15+'[1]Önkorm. szakfel. össz.'!L15+'[1]Önkorm. fel. nem terv.'!L15+'[1]Önk. ig. össz.'!L15</f>
        <v>1221</v>
      </c>
      <c r="M15" s="8">
        <f>+'[1]J. J. Ált. Isk. össz.'!M15+'[1]Állati Hulladékk.'!M15+'[1]Óvoda'!M15+'[1]Szlovák. isk.összesen '!M15+'[1]Zeneisk.'!M15+'[1]Műv. Kp. össz.'!M15+'[1]Szoc. szolg. össz.'!M15+'[1]Szlovák önk. össz.'!M15+'[1]Cigány Kisebbs.'!M15+'[1]Önkorm. szakfel. össz.'!M15+'[1]Önkorm. fel. nem terv.'!M15+'[1]Önk. ig. össz.'!M15</f>
        <v>3156</v>
      </c>
      <c r="N15" s="4">
        <f>+'[1]J. J. Ált. Isk. össz.'!N15+'[1]Állati Hulladékk.'!N15+'[1]Óvoda'!N15+'[1]Szlovák. isk.összesen '!N15+'[1]Zeneisk.'!N15+'[1]Műv. Kp. össz.'!N15+'[1]Szoc. szolg. össz.'!N15+'[1]Szlovák önk. össz.'!N15+'[1]Cigány Kisebbs.'!N15+'[1]Önkorm. szakfel. össz.'!N15+'[1]Önkorm. fel. nem terv.'!N15+'[1]Önk. ig. össz.'!N15</f>
        <v>28726</v>
      </c>
    </row>
    <row r="16" spans="1:14" ht="15.75" customHeight="1">
      <c r="A16" s="7" t="s">
        <v>174</v>
      </c>
      <c r="B16" s="8">
        <f>+'[1]J. J. Ált. Isk. össz.'!B16+'[1]Állati Hulladékk.'!B16+'[1]Óvoda'!B16+'[1]Szlovák. isk.összesen '!B16+'[1]Zeneisk.'!B16+'[1]Műv. Kp. össz.'!B16+'[1]Szoc. szolg. össz.'!B16+'[1]Szlovák önk. össz.'!B16+'[1]Cigány Kisebbs.'!B16+'[1]Önkorm. szakfel. össz.'!B16+'[1]Önkorm. fel. nem terv.'!B16+'[1]Önk. ig. össz.'!B16</f>
        <v>30</v>
      </c>
      <c r="C16" s="8">
        <f>+'[1]J. J. Ált. Isk. össz.'!C16+'[1]Állati Hulladékk.'!C16+'[1]Óvoda'!C16+'[1]Szlovák. isk.összesen '!C16+'[1]Zeneisk.'!C16+'[1]Műv. Kp. össz.'!C16+'[1]Szoc. szolg. össz.'!C16+'[1]Szlovák önk. össz.'!C16+'[1]Cigány Kisebbs.'!C16+'[1]Önkorm. szakfel. össz.'!C16+'[1]Önkorm. fel. nem terv.'!C16+'[1]Önk. ig. össz.'!C16</f>
        <v>25</v>
      </c>
      <c r="D16" s="8">
        <f>+'[1]J. J. Ált. Isk. össz.'!D16+'[1]Állati Hulladékk.'!D16+'[1]Óvoda'!D16+'[1]Szlovák. isk.összesen '!D16+'[1]Zeneisk.'!D16+'[1]Műv. Kp. össz.'!D16+'[1]Szoc. szolg. össz.'!D16+'[1]Szlovák önk. össz.'!D16+'[1]Cigány Kisebbs.'!D16+'[1]Önkorm. szakfel. össz.'!D16+'[1]Önkorm. fel. nem terv.'!D16+'[1]Önk. ig. össz.'!D16</f>
        <v>252</v>
      </c>
      <c r="E16" s="8">
        <f>+'[1]J. J. Ált. Isk. össz.'!E16+'[1]Állati Hulladékk.'!E16+'[1]Óvoda'!E16+'[1]Szlovák. isk.összesen '!E16+'[1]Zeneisk.'!E16+'[1]Műv. Kp. össz.'!E16+'[1]Szoc. szolg. össz.'!E16+'[1]Szlovák önk. össz.'!E16+'[1]Cigány Kisebbs.'!E16+'[1]Önkorm. szakfel. össz.'!E16+'[1]Önkorm. fel. nem terv.'!E16+'[1]Önk. ig. össz.'!E16</f>
        <v>161</v>
      </c>
      <c r="F16" s="8">
        <f>+'[1]J. J. Ált. Isk. össz.'!F16+'[1]Állati Hulladékk.'!F16+'[1]Óvoda'!F16+'[1]Szlovák. isk.összesen '!F16+'[1]Zeneisk.'!F16+'[1]Műv. Kp. össz.'!F16+'[1]Szoc. szolg. össz.'!F16+'[1]Szlovák önk. össz.'!F16+'[1]Cigány Kisebbs.'!F16+'[1]Önkorm. szakfel. össz.'!F16+'[1]Önkorm. fel. nem terv.'!F16+'[1]Önk. ig. össz.'!F16</f>
        <v>6238</v>
      </c>
      <c r="G16" s="8">
        <f>+'[1]J. J. Ált. Isk. össz.'!G16+'[1]Állati Hulladékk.'!G16+'[1]Óvoda'!G16+'[1]Szlovák. isk.összesen '!G16+'[1]Zeneisk.'!G16+'[1]Műv. Kp. össz.'!G16+'[1]Szoc. szolg. össz.'!G16+'[1]Szlovák önk. össz.'!G16+'[1]Cigány Kisebbs.'!G16+'[1]Önkorm. szakfel. össz.'!G16+'[1]Önkorm. fel. nem terv.'!G16+'[1]Önk. ig. össz.'!G16</f>
        <v>4600</v>
      </c>
      <c r="H16" s="8">
        <f>+'[1]J. J. Ált. Isk. össz.'!H16+'[1]Állati Hulladékk.'!H16+'[1]Óvoda'!H16+'[1]Szlovák. isk.összesen '!H16+'[1]Zeneisk.'!H16+'[1]Műv. Kp. össz.'!H16+'[1]Szoc. szolg. össz.'!H16+'[1]Szlovák önk. össz.'!H16+'[1]Cigány Kisebbs.'!H16+'[1]Önkorm. szakfel. össz.'!H16+'[1]Önkorm. fel. nem terv.'!H16+'[1]Önk. ig. össz.'!H16</f>
        <v>41340</v>
      </c>
      <c r="I16" s="8">
        <f>+'[1]J. J. Ált. Isk. össz.'!I16+'[1]Állati Hulladékk.'!I16+'[1]Óvoda'!I16+'[1]Szlovák. isk.összesen '!I16+'[1]Zeneisk.'!I16+'[1]Műv. Kp. össz.'!I16+'[1]Szoc. szolg. össz.'!I16+'[1]Szlovák önk. össz.'!I16+'[1]Cigány Kisebbs.'!I16+'[1]Önkorm. szakfel. össz.'!I16+'[1]Önkorm. fel. nem terv.'!I16+'[1]Önk. ig. össz.'!I16</f>
        <v>39930</v>
      </c>
      <c r="J16" s="8">
        <f>+'[1]J. J. Ált. Isk. össz.'!J16+'[1]Állati Hulladékk.'!J16+'[1]Óvoda'!J16+'[1]Szlovák. isk.összesen '!J16+'[1]Zeneisk.'!J16+'[1]Műv. Kp. össz.'!J16+'[1]Szoc. szolg. össz.'!J16+'[1]Szlovák önk. össz.'!J16+'[1]Cigány Kisebbs.'!J16+'[1]Önkorm. szakfel. össz.'!J16+'[1]Önkorm. fel. nem terv.'!J16+'[1]Önk. ig. össz.'!J16</f>
        <v>72856</v>
      </c>
      <c r="K16" s="8">
        <f>+'[1]J. J. Ált. Isk. össz.'!K16+'[1]Állati Hulladékk.'!K16+'[1]Óvoda'!K16+'[1]Szlovák. isk.összesen '!K16+'[1]Zeneisk.'!K16+'[1]Műv. Kp. össz.'!K16+'[1]Szoc. szolg. össz.'!K16+'[1]Szlovák önk. össz.'!K16+'[1]Cigány Kisebbs.'!K16+'[1]Önkorm. szakfel. össz.'!K16+'[1]Önkorm. fel. nem terv.'!K16+'[1]Önk. ig. össz.'!K16</f>
        <v>38072</v>
      </c>
      <c r="L16" s="8">
        <f>+'[1]J. J. Ált. Isk. össz.'!L16+'[1]Állati Hulladékk.'!L16+'[1]Óvoda'!L16+'[1]Szlovák. isk.összesen '!L16+'[1]Zeneisk.'!L16+'[1]Műv. Kp. össz.'!L16+'[1]Szoc. szolg. össz.'!L16+'[1]Szlovák önk. össz.'!L16+'[1]Cigány Kisebbs.'!L16+'[1]Önkorm. szakfel. össz.'!L16+'[1]Önkorm. fel. nem terv.'!L16+'[1]Önk. ig. össz.'!L16</f>
        <v>1097</v>
      </c>
      <c r="M16" s="8">
        <f>+'[1]J. J. Ált. Isk. össz.'!M16+'[1]Állati Hulladékk.'!M16+'[1]Óvoda'!M16+'[1]Szlovák. isk.összesen '!M16+'[1]Zeneisk.'!M16+'[1]Műv. Kp. össz.'!M16+'[1]Szoc. szolg. össz.'!M16+'[1]Szlovák önk. össz.'!M16+'[1]Cigány Kisebbs.'!M16+'[1]Önkorm. szakfel. össz.'!M16+'[1]Önkorm. fel. nem terv.'!M16+'[1]Önk. ig. össz.'!M16</f>
        <v>20</v>
      </c>
      <c r="N16" s="4">
        <f>+'[1]J. J. Ált. Isk. össz.'!N16+'[1]Állati Hulladékk.'!N16+'[1]Óvoda'!N16+'[1]Szlovák. isk.összesen '!N16+'[1]Zeneisk.'!N16+'[1]Műv. Kp. össz.'!N16+'[1]Szoc. szolg. össz.'!N16+'[1]Szlovák önk. össz.'!N16+'[1]Cigány Kisebbs.'!N16+'[1]Önkorm. szakfel. össz.'!N16+'[1]Önkorm. fel. nem terv.'!N16+'[1]Önk. ig. össz.'!N16</f>
        <v>204621</v>
      </c>
    </row>
    <row r="17" spans="1:14" ht="15.75" customHeight="1">
      <c r="A17" s="7" t="s">
        <v>24</v>
      </c>
      <c r="B17" s="8">
        <f>+'[1]J. J. Ált. Isk. össz.'!B17+'[1]Állati Hulladékk.'!B17+'[1]Óvoda'!B17+'[1]Szlovák. isk.összesen '!B17+'[1]Zeneisk.'!B17+'[1]Műv. Kp. össz.'!B17+'[1]Szoc. szolg. össz.'!B17+'[1]Szlovák önk. össz.'!B17+'[1]Cigány Kisebbs.'!B17+'[1]Önkorm. szakfel. össz.'!B17+'[1]Önkorm. fel. nem terv.'!B17+'[1]Önk. ig. össz.'!B17</f>
        <v>61960</v>
      </c>
      <c r="C17" s="8">
        <f>+'[1]J. J. Ált. Isk. össz.'!C17+'[1]Állati Hulladékk.'!C17+'[1]Óvoda'!C17+'[1]Szlovák. isk.összesen '!C17+'[1]Zeneisk.'!C17+'[1]Műv. Kp. össz.'!C17+'[1]Szoc. szolg. össz.'!C17+'[1]Szlovák önk. össz.'!C17+'[1]Cigány Kisebbs.'!C17+'[1]Önkorm. szakfel. össz.'!C17+'[1]Önkorm. fel. nem terv.'!C17+'[1]Önk. ig. össz.'!C17</f>
        <v>43914</v>
      </c>
      <c r="D17" s="8">
        <f>+'[1]J. J. Ált. Isk. össz.'!D17+'[1]Állati Hulladékk.'!D17+'[1]Óvoda'!D17+'[1]Szlovák. isk.összesen '!D17+'[1]Zeneisk.'!D17+'[1]Műv. Kp. össz.'!D17+'[1]Szoc. szolg. össz.'!D17+'[1]Szlovák önk. össz.'!D17+'[1]Cigány Kisebbs.'!D17+'[1]Önkorm. szakfel. össz.'!D17+'[1]Önkorm. fel. nem terv.'!D17+'[1]Önk. ig. össz.'!D17</f>
        <v>28328</v>
      </c>
      <c r="E17" s="8">
        <f>+'[1]J. J. Ált. Isk. össz.'!E17+'[1]Állati Hulladékk.'!E17+'[1]Óvoda'!E17+'[1]Szlovák. isk.összesen '!E17+'[1]Zeneisk.'!E17+'[1]Műv. Kp. össz.'!E17+'[1]Szoc. szolg. össz.'!E17+'[1]Szlovák önk. össz.'!E17+'[1]Cigány Kisebbs.'!E17+'[1]Önkorm. szakfel. össz.'!E17+'[1]Önkorm. fel. nem terv.'!E17+'[1]Önk. ig. össz.'!E17</f>
        <v>32430</v>
      </c>
      <c r="F17" s="8">
        <f>+'[1]J. J. Ált. Isk. össz.'!F17+'[1]Állati Hulladékk.'!F17+'[1]Óvoda'!F17+'[1]Szlovák. isk.összesen '!F17+'[1]Zeneisk.'!F17+'[1]Műv. Kp. össz.'!F17+'[1]Szoc. szolg. össz.'!F17+'[1]Szlovák önk. össz.'!F17+'[1]Cigány Kisebbs.'!F17+'[1]Önkorm. szakfel. össz.'!F17+'[1]Önkorm. fel. nem terv.'!F17+'[1]Önk. ig. össz.'!F17</f>
        <v>18897</v>
      </c>
      <c r="G17" s="8">
        <f>+'[1]J. J. Ált. Isk. össz.'!G17+'[1]Állati Hulladékk.'!G17+'[1]Óvoda'!G17+'[1]Szlovák. isk.összesen '!G17+'[1]Zeneisk.'!G17+'[1]Műv. Kp. össz.'!G17+'[1]Szoc. szolg. össz.'!G17+'[1]Szlovák önk. össz.'!G17+'[1]Cigány Kisebbs.'!G17+'[1]Önkorm. szakfel. össz.'!G17+'[1]Önkorm. fel. nem terv.'!G17+'[1]Önk. ig. össz.'!G17</f>
        <v>32430</v>
      </c>
      <c r="H17" s="8">
        <f>+'[1]J. J. Ált. Isk. össz.'!H17+'[1]Állati Hulladékk.'!H17+'[1]Óvoda'!H17+'[1]Szlovák. isk.összesen '!H17+'[1]Zeneisk.'!H17+'[1]Műv. Kp. össz.'!H17+'[1]Szoc. szolg. össz.'!H17+'[1]Szlovák önk. össz.'!H17+'[1]Cigány Kisebbs.'!H17+'[1]Önkorm. szakfel. össz.'!H17+'[1]Önkorm. fel. nem terv.'!H17+'[1]Önk. ig. össz.'!H17</f>
        <v>32430</v>
      </c>
      <c r="I17" s="8">
        <f>+'[1]J. J. Ált. Isk. össz.'!I17+'[1]Állati Hulladékk.'!I17+'[1]Óvoda'!I17+'[1]Szlovák. isk.összesen '!I17+'[1]Zeneisk.'!I17+'[1]Műv. Kp. össz.'!I17+'[1]Szoc. szolg. össz.'!I17+'[1]Szlovák önk. össz.'!I17+'[1]Cigány Kisebbs.'!I17+'[1]Önkorm. szakfel. össz.'!I17+'[1]Önkorm. fel. nem terv.'!I17+'[1]Önk. ig. össz.'!I17</f>
        <v>36943</v>
      </c>
      <c r="J17" s="8">
        <f>+'[1]J. J. Ált. Isk. össz.'!J17+'[1]Állati Hulladékk.'!J17+'[1]Óvoda'!J17+'[1]Szlovák. isk.összesen '!J17+'[1]Zeneisk.'!J17+'[1]Műv. Kp. össz.'!J17+'[1]Szoc. szolg. össz.'!J17+'[1]Szlovák önk. össz.'!J17+'[1]Cigány Kisebbs.'!J17+'[1]Önkorm. szakfel. össz.'!J17+'[1]Önkorm. fel. nem terv.'!J17+'[1]Önk. ig. össz.'!J17</f>
        <v>28328</v>
      </c>
      <c r="K17" s="8">
        <f>+'[1]J. J. Ált. Isk. össz.'!K17+'[1]Állati Hulladékk.'!K17+'[1]Óvoda'!K17+'[1]Szlovák. isk.összesen '!K17+'[1]Zeneisk.'!K17+'[1]Műv. Kp. össz.'!K17+'[1]Szoc. szolg. össz.'!K17+'[1]Szlovák önk. össz.'!K17+'[1]Cigány Kisebbs.'!K17+'[1]Önkorm. szakfel. össz.'!K17+'[1]Önkorm. fel. nem terv.'!K17+'[1]Önk. ig. össz.'!K17</f>
        <v>32430</v>
      </c>
      <c r="L17" s="8">
        <f>+'[1]J. J. Ált. Isk. össz.'!L17+'[1]Állati Hulladékk.'!L17+'[1]Óvoda'!L17+'[1]Szlovák. isk.összesen '!L17+'[1]Zeneisk.'!L17+'[1]Műv. Kp. össz.'!L17+'[1]Szoc. szolg. össz.'!L17+'[1]Szlovák önk. össz.'!L17+'[1]Cigány Kisebbs.'!L17+'[1]Önkorm. szakfel. össz.'!L17+'[1]Önkorm. fel. nem terv.'!L17+'[1]Önk. ig. össz.'!L17</f>
        <v>32430</v>
      </c>
      <c r="M17" s="8">
        <f>+'[1]J. J. Ált. Isk. össz.'!M17+'[1]Állati Hulladékk.'!M17+'[1]Óvoda'!M17+'[1]Szlovák. isk.összesen '!M17+'[1]Zeneisk.'!M17+'[1]Műv. Kp. össz.'!M17+'[1]Szoc. szolg. össz.'!M17+'[1]Szlovák önk. össz.'!M17+'[1]Cigány Kisebbs.'!M17+'[1]Önkorm. szakfel. össz.'!M17+'[1]Önkorm. fel. nem terv.'!M17+'[1]Önk. ig. össz.'!M17</f>
        <v>29970</v>
      </c>
      <c r="N17" s="4">
        <f>+'[1]J. J. Ált. Isk. össz.'!N17+'[1]Állati Hulladékk.'!N17+'[1]Óvoda'!N17+'[1]Szlovák. isk.összesen '!N17+'[1]Zeneisk.'!N17+'[1]Műv. Kp. össz.'!N17+'[1]Szoc. szolg. össz.'!N17+'[1]Szlovák önk. össz.'!N17+'[1]Cigány Kisebbs.'!N17+'[1]Önkorm. szakfel. össz.'!N17+'[1]Önkorm. fel. nem terv.'!N17+'[1]Önk. ig. össz.'!N17</f>
        <v>410490</v>
      </c>
    </row>
    <row r="18" spans="1:14" ht="15.75" customHeight="1">
      <c r="A18" s="7" t="s">
        <v>175</v>
      </c>
      <c r="B18" s="8">
        <f>+'[1]J. J. Ált. Isk. össz.'!B18+'[1]Állati Hulladékk.'!B18+'[1]Óvoda'!B18+'[1]Szlovák. isk.összesen '!B18+'[1]Zeneisk.'!B18+'[1]Műv. Kp. össz.'!B18+'[1]Szoc. szolg. össz.'!B18+'[1]Szlovák önk. össz.'!B18+'[1]Cigány Kisebbs.'!B18+'[1]Önkorm. szakfel. össz.'!B18+'[1]Önkorm. fel. nem terv.'!B18+'[1]Önk. ig. össz.'!B18</f>
        <v>11016</v>
      </c>
      <c r="C18" s="8">
        <f>+'[1]J. J. Ált. Isk. össz.'!C18+'[1]Állati Hulladékk.'!C18+'[1]Óvoda'!C18+'[1]Szlovák. isk.összesen '!C18+'[1]Zeneisk.'!C18+'[1]Műv. Kp. össz.'!C18+'[1]Szoc. szolg. össz.'!C18+'[1]Szlovák önk. össz.'!C18+'[1]Cigány Kisebbs.'!C18+'[1]Önkorm. szakfel. össz.'!C18+'[1]Önkorm. fel. nem terv.'!C18+'[1]Önk. ig. össz.'!C18</f>
        <v>5962</v>
      </c>
      <c r="D18" s="8">
        <f>+'[1]J. J. Ált. Isk. össz.'!D18+'[1]Állati Hulladékk.'!D18+'[1]Óvoda'!D18+'[1]Szlovák. isk.összesen '!D18+'[1]Zeneisk.'!D18+'[1]Műv. Kp. össz.'!D18+'[1]Szoc. szolg. össz.'!D18+'[1]Szlovák önk. össz.'!D18+'[1]Cigány Kisebbs.'!D18+'[1]Önkorm. szakfel. össz.'!D18+'[1]Önkorm. fel. nem terv.'!D18+'[1]Önk. ig. össz.'!D18</f>
        <v>6074</v>
      </c>
      <c r="E18" s="8">
        <f>+'[1]J. J. Ált. Isk. össz.'!E18+'[1]Állati Hulladékk.'!E18+'[1]Óvoda'!E18+'[1]Szlovák. isk.összesen '!E18+'[1]Zeneisk.'!E18+'[1]Műv. Kp. össz.'!E18+'[1]Szoc. szolg. össz.'!E18+'[1]Szlovák önk. össz.'!E18+'[1]Cigány Kisebbs.'!E18+'[1]Önkorm. szakfel. össz.'!E18+'[1]Önkorm. fel. nem terv.'!E18+'[1]Önk. ig. össz.'!E18</f>
        <v>6085</v>
      </c>
      <c r="F18" s="8">
        <f>+'[1]J. J. Ált. Isk. össz.'!F18+'[1]Állati Hulladékk.'!F18+'[1]Óvoda'!F18+'[1]Szlovák. isk.összesen '!F18+'[1]Zeneisk.'!F18+'[1]Műv. Kp. össz.'!F18+'[1]Szoc. szolg. össz.'!F18+'[1]Szlovák önk. össz.'!F18+'[1]Cigány Kisebbs.'!F18+'[1]Önkorm. szakfel. össz.'!F18+'[1]Önkorm. fel. nem terv.'!F18+'[1]Önk. ig. össz.'!F18</f>
        <v>6045</v>
      </c>
      <c r="G18" s="8">
        <f>+'[1]J. J. Ált. Isk. össz.'!G18+'[1]Állati Hulladékk.'!G18+'[1]Óvoda'!G18+'[1]Szlovák. isk.összesen '!G18+'[1]Zeneisk.'!G18+'[1]Műv. Kp. össz.'!G18+'[1]Szoc. szolg. össz.'!G18+'[1]Szlovák önk. össz.'!G18+'[1]Cigány Kisebbs.'!G18+'[1]Önkorm. szakfel. össz.'!G18+'[1]Önkorm. fel. nem terv.'!G18+'[1]Önk. ig. össz.'!G18</f>
        <v>6085</v>
      </c>
      <c r="H18" s="8">
        <f>+'[1]J. J. Ált. Isk. össz.'!H18+'[1]Állati Hulladékk.'!H18+'[1]Óvoda'!H18+'[1]Szlovák. isk.összesen '!H18+'[1]Zeneisk.'!H18+'[1]Műv. Kp. össz.'!H18+'[1]Szoc. szolg. össz.'!H18+'[1]Szlovák önk. össz.'!H18+'[1]Cigány Kisebbs.'!H18+'[1]Önkorm. szakfel. össz.'!H18+'[1]Önkorm. fel. nem terv.'!H18+'[1]Önk. ig. össz.'!H18</f>
        <v>6341</v>
      </c>
      <c r="I18" s="8">
        <f>+'[1]J. J. Ált. Isk. össz.'!I18+'[1]Állati Hulladékk.'!I18+'[1]Óvoda'!I18+'[1]Szlovák. isk.összesen '!I18+'[1]Zeneisk.'!I18+'[1]Műv. Kp. össz.'!I18+'[1]Szoc. szolg. össz.'!I18+'[1]Szlovák önk. össz.'!I18+'[1]Cigány Kisebbs.'!I18+'[1]Önkorm. szakfel. össz.'!I18+'[1]Önkorm. fel. nem terv.'!I18+'[1]Önk. ig. össz.'!I18</f>
        <v>6353</v>
      </c>
      <c r="J18" s="8">
        <f>+'[1]J. J. Ált. Isk. össz.'!J18+'[1]Állati Hulladékk.'!J18+'[1]Óvoda'!J18+'[1]Szlovák. isk.összesen '!J18+'[1]Zeneisk.'!J18+'[1]Műv. Kp. össz.'!J18+'[1]Szoc. szolg. össz.'!J18+'[1]Szlovák önk. össz.'!J18+'[1]Cigány Kisebbs.'!J18+'[1]Önkorm. szakfel. össz.'!J18+'[1]Önkorm. fel. nem terv.'!J18+'[1]Önk. ig. össz.'!J18</f>
        <v>6328</v>
      </c>
      <c r="K18" s="8">
        <f>+'[1]J. J. Ált. Isk. össz.'!K18+'[1]Állati Hulladékk.'!K18+'[1]Óvoda'!K18+'[1]Szlovák. isk.összesen '!K18+'[1]Zeneisk.'!K18+'[1]Műv. Kp. össz.'!K18+'[1]Szoc. szolg. össz.'!K18+'[1]Szlovák önk. össz.'!K18+'[1]Cigány Kisebbs.'!K18+'[1]Önkorm. szakfel. össz.'!K18+'[1]Önkorm. fel. nem terv.'!K18+'[1]Önk. ig. össz.'!K18</f>
        <v>5830</v>
      </c>
      <c r="L18" s="8">
        <f>+'[1]J. J. Ált. Isk. össz.'!L18+'[1]Állati Hulladékk.'!L18+'[1]Óvoda'!L18+'[1]Szlovák. isk.összesen '!L18+'[1]Zeneisk.'!L18+'[1]Műv. Kp. össz.'!L18+'[1]Szoc. szolg. össz.'!L18+'[1]Szlovák önk. össz.'!L18+'[1]Cigány Kisebbs.'!L18+'[1]Önkorm. szakfel. össz.'!L18+'[1]Önkorm. fel. nem terv.'!L18+'[1]Önk. ig. össz.'!L18</f>
        <v>5508</v>
      </c>
      <c r="M18" s="8">
        <f>+'[1]J. J. Ált. Isk. össz.'!M18+'[1]Állati Hulladékk.'!M18+'[1]Óvoda'!M18+'[1]Szlovák. isk.összesen '!M18+'[1]Zeneisk.'!M18+'[1]Műv. Kp. össz.'!M18+'[1]Szoc. szolg. össz.'!M18+'[1]Szlovák önk. össz.'!M18+'[1]Cigány Kisebbs.'!M18+'[1]Önkorm. szakfel. össz.'!M18+'[1]Önkorm. fel. nem terv.'!M18+'[1]Önk. ig. össz.'!M18</f>
        <v>303</v>
      </c>
      <c r="N18" s="4">
        <f>+'[1]J. J. Ált. Isk. össz.'!N18+'[1]Állati Hulladékk.'!N18+'[1]Óvoda'!N18+'[1]Szlovák. isk.összesen '!N18+'[1]Zeneisk.'!N18+'[1]Műv. Kp. össz.'!N18+'[1]Szoc. szolg. össz.'!N18+'[1]Szlovák önk. össz.'!N18+'[1]Cigány Kisebbs.'!N18+'[1]Önkorm. szakfel. össz.'!N18+'[1]Önkorm. fel. nem terv.'!N18+'[1]Önk. ig. össz.'!N18</f>
        <v>71930</v>
      </c>
    </row>
    <row r="19" spans="1:14" ht="15.75" customHeight="1">
      <c r="A19" s="7" t="s">
        <v>176</v>
      </c>
      <c r="B19" s="8">
        <f>+'[1]J. J. Ált. Isk. össz.'!B19+'[1]Állati Hulladékk.'!B19+'[1]Óvoda'!B19+'[1]Szlovák. isk.összesen '!B19+'[1]Zeneisk.'!B19+'[1]Műv. Kp. össz.'!B19+'[1]Szoc. szolg. össz.'!B19+'[1]Szlovák önk. össz.'!B19+'[1]Cigány Kisebbs.'!B19+'[1]Önkorm. szakfel. össz.'!B19+'[1]Önkorm. fel. nem terv.'!B19+'[1]Önk. ig. össz.'!B19</f>
        <v>150</v>
      </c>
      <c r="C19" s="8">
        <f>+'[1]J. J. Ált. Isk. össz.'!C19+'[1]Állati Hulladékk.'!C19+'[1]Óvoda'!C19+'[1]Szlovák. isk.összesen '!C19+'[1]Zeneisk.'!C19+'[1]Műv. Kp. össz.'!C19+'[1]Szoc. szolg. össz.'!C19+'[1]Szlovák önk. össz.'!C19+'[1]Cigány Kisebbs.'!C19+'[1]Önkorm. szakfel. össz.'!C19+'[1]Önkorm. fel. nem terv.'!C19+'[1]Önk. ig. össz.'!C19</f>
        <v>1164</v>
      </c>
      <c r="D19" s="8">
        <f>+'[1]J. J. Ált. Isk. össz.'!D19+'[1]Állati Hulladékk.'!D19+'[1]Óvoda'!D19+'[1]Szlovák. isk.összesen '!D19+'[1]Zeneisk.'!D19+'[1]Műv. Kp. össz.'!D19+'[1]Szoc. szolg. össz.'!D19+'[1]Szlovák önk. össz.'!D19+'[1]Cigány Kisebbs.'!D19+'[1]Önkorm. szakfel. össz.'!D19+'[1]Önkorm. fel. nem terv.'!D19+'[1]Önk. ig. össz.'!D19</f>
        <v>150</v>
      </c>
      <c r="E19" s="8">
        <f>+'[1]J. J. Ált. Isk. össz.'!E19+'[1]Állati Hulladékk.'!E19+'[1]Óvoda'!E19+'[1]Szlovák. isk.összesen '!E19+'[1]Zeneisk.'!E19+'[1]Műv. Kp. össz.'!E19+'[1]Szoc. szolg. össz.'!E19+'[1]Szlovák önk. össz.'!E19+'[1]Cigány Kisebbs.'!E19+'[1]Önkorm. szakfel. össz.'!E19+'[1]Önkorm. fel. nem terv.'!E19+'[1]Önk. ig. össz.'!E19</f>
        <v>150</v>
      </c>
      <c r="F19" s="8">
        <f>+'[1]J. J. Ált. Isk. össz.'!F19+'[1]Állati Hulladékk.'!F19+'[1]Óvoda'!F19+'[1]Szlovák. isk.összesen '!F19+'[1]Zeneisk.'!F19+'[1]Műv. Kp. össz.'!F19+'[1]Szoc. szolg. össz.'!F19+'[1]Szlovák önk. össz.'!F19+'[1]Cigány Kisebbs.'!F19+'[1]Önkorm. szakfel. össz.'!F19+'[1]Önkorm. fel. nem terv.'!F19+'[1]Önk. ig. össz.'!F19</f>
        <v>150</v>
      </c>
      <c r="G19" s="8">
        <f>+'[1]J. J. Ált. Isk. össz.'!G19+'[1]Állati Hulladékk.'!G19+'[1]Óvoda'!G19+'[1]Szlovák. isk.összesen '!G19+'[1]Zeneisk.'!G19+'[1]Műv. Kp. össz.'!G19+'[1]Szoc. szolg. össz.'!G19+'[1]Szlovák önk. össz.'!G19+'[1]Cigány Kisebbs.'!G19+'[1]Önkorm. szakfel. össz.'!G19+'[1]Önkorm. fel. nem terv.'!G19+'[1]Önk. ig. össz.'!G19</f>
        <v>150</v>
      </c>
      <c r="H19" s="8">
        <f>+'[1]J. J. Ált. Isk. össz.'!H19+'[1]Állati Hulladékk.'!H19+'[1]Óvoda'!H19+'[1]Szlovák. isk.összesen '!H19+'[1]Zeneisk.'!H19+'[1]Műv. Kp. össz.'!H19+'[1]Szoc. szolg. össz.'!H19+'[1]Szlovák önk. össz.'!H19+'[1]Cigány Kisebbs.'!H19+'[1]Önkorm. szakfel. össz.'!H19+'[1]Önkorm. fel. nem terv.'!H19+'[1]Önk. ig. össz.'!H19</f>
        <v>1039</v>
      </c>
      <c r="I19" s="8">
        <f>+'[1]J. J. Ált. Isk. össz.'!I19+'[1]Állati Hulladékk.'!I19+'[1]Óvoda'!I19+'[1]Szlovák. isk.összesen '!I19+'[1]Zeneisk.'!I19+'[1]Műv. Kp. össz.'!I19+'[1]Szoc. szolg. össz.'!I19+'[1]Szlovák önk. össz.'!I19+'[1]Cigány Kisebbs.'!I19+'[1]Önkorm. szakfel. össz.'!I19+'[1]Önkorm. fel. nem terv.'!I19+'[1]Önk. ig. össz.'!I19</f>
        <v>150</v>
      </c>
      <c r="J19" s="8">
        <f>+'[1]J. J. Ált. Isk. össz.'!J19+'[1]Állati Hulladékk.'!J19+'[1]Óvoda'!J19+'[1]Szlovák. isk.összesen '!J19+'[1]Zeneisk.'!J19+'[1]Műv. Kp. össz.'!J19+'[1]Szoc. szolg. össz.'!J19+'[1]Szlovák önk. össz.'!J19+'[1]Cigány Kisebbs.'!J19+'[1]Önkorm. szakfel. össz.'!J19+'[1]Önkorm. fel. nem terv.'!J19+'[1]Önk. ig. össz.'!J19</f>
        <v>150</v>
      </c>
      <c r="K19" s="8">
        <f>+'[1]J. J. Ált. Isk. össz.'!K19+'[1]Állati Hulladékk.'!K19+'[1]Óvoda'!K19+'[1]Szlovák. isk.összesen '!K19+'[1]Zeneisk.'!K19+'[1]Műv. Kp. össz.'!K19+'[1]Szoc. szolg. össz.'!K19+'[1]Szlovák önk. össz.'!K19+'[1]Cigány Kisebbs.'!K19+'[1]Önkorm. szakfel. össz.'!K19+'[1]Önkorm. fel. nem terv.'!K19+'[1]Önk. ig. össz.'!K19</f>
        <v>150</v>
      </c>
      <c r="L19" s="8">
        <f>+'[1]J. J. Ált. Isk. össz.'!L19+'[1]Állati Hulladékk.'!L19+'[1]Óvoda'!L19+'[1]Szlovák. isk.összesen '!L19+'[1]Zeneisk.'!L19+'[1]Műv. Kp. össz.'!L19+'[1]Szoc. szolg. össz.'!L19+'[1]Szlovák önk. össz.'!L19+'[1]Cigány Kisebbs.'!L19+'[1]Önkorm. szakfel. össz.'!L19+'[1]Önkorm. fel. nem terv.'!L19+'[1]Önk. ig. össz.'!L19</f>
        <v>150</v>
      </c>
      <c r="M19" s="8">
        <f>+'[1]J. J. Ált. Isk. össz.'!M19+'[1]Állati Hulladékk.'!M19+'[1]Óvoda'!M19+'[1]Szlovák. isk.összesen '!M19+'[1]Zeneisk.'!M19+'[1]Műv. Kp. össz.'!M19+'[1]Szoc. szolg. össz.'!M19+'[1]Szlovák önk. össz.'!M19+'[1]Cigány Kisebbs.'!M19+'[1]Önkorm. szakfel. össz.'!M19+'[1]Önkorm. fel. nem terv.'!M19+'[1]Önk. ig. össz.'!M19</f>
        <v>160</v>
      </c>
      <c r="N19" s="4">
        <f>+'[1]J. J. Ált. Isk. össz.'!N19+'[1]Állati Hulladékk.'!N19+'[1]Óvoda'!N19+'[1]Szlovák. isk.összesen '!N19+'[1]Zeneisk.'!N19+'[1]Műv. Kp. össz.'!N19+'[1]Szoc. szolg. össz.'!N19+'[1]Szlovák önk. össz.'!N19+'[1]Cigány Kisebbs.'!N19+'[1]Önkorm. szakfel. össz.'!N19+'[1]Önkorm. fel. nem terv.'!N19+'[1]Önk. ig. össz.'!N19</f>
        <v>3713</v>
      </c>
    </row>
    <row r="20" spans="1:14" ht="15.75" customHeight="1">
      <c r="A20" s="7" t="s">
        <v>177</v>
      </c>
      <c r="B20" s="8">
        <f>+'[1]J. J. Ált. Isk. össz.'!B20+'[1]Állati Hulladékk.'!B20+'[1]Óvoda'!B20+'[1]Szlovák. isk.összesen '!B20+'[1]Zeneisk.'!B20+'[1]Műv. Kp. össz.'!B20+'[1]Szoc. szolg. össz.'!B20+'[1]Szlovák önk. össz.'!B20+'[1]Cigány Kisebbs.'!B20+'[1]Önkorm. szakfel. össz.'!B20+'[1]Önkorm. fel. nem terv.'!B20+'[1]Önk. ig. össz.'!B20</f>
        <v>425</v>
      </c>
      <c r="C20" s="8">
        <f>+'[1]J. J. Ált. Isk. össz.'!C20+'[1]Állati Hulladékk.'!C20+'[1]Óvoda'!C20+'[1]Szlovák. isk.összesen '!C20+'[1]Zeneisk.'!C20+'[1]Műv. Kp. össz.'!C20+'[1]Szoc. szolg. össz.'!C20+'[1]Szlovák önk. össz.'!C20+'[1]Cigány Kisebbs.'!C20+'[1]Önkorm. szakfel. össz.'!C20+'[1]Önkorm. fel. nem terv.'!C20+'[1]Önk. ig. össz.'!C20</f>
        <v>12035</v>
      </c>
      <c r="D20" s="8">
        <f>+'[1]J. J. Ált. Isk. össz.'!D20+'[1]Állati Hulladékk.'!D20+'[1]Óvoda'!D20+'[1]Szlovák. isk.összesen '!D20+'[1]Zeneisk.'!D20+'[1]Műv. Kp. össz.'!D20+'[1]Szoc. szolg. össz.'!D20+'[1]Szlovák önk. össz.'!D20+'[1]Cigány Kisebbs.'!D20+'[1]Önkorm. szakfel. össz.'!D20+'[1]Önkorm. fel. nem terv.'!D20+'[1]Önk. ig. össz.'!D20</f>
        <v>5661</v>
      </c>
      <c r="E20" s="8">
        <f>+'[1]J. J. Ált. Isk. össz.'!E20+'[1]Állati Hulladékk.'!E20+'[1]Óvoda'!E20+'[1]Szlovák. isk.összesen '!E20+'[1]Zeneisk.'!E20+'[1]Műv. Kp. össz.'!E20+'[1]Szoc. szolg. össz.'!E20+'[1]Szlovák önk. össz.'!E20+'[1]Cigány Kisebbs.'!E20+'[1]Önkorm. szakfel. össz.'!E20+'[1]Önkorm. fel. nem terv.'!E20+'[1]Önk. ig. össz.'!E20</f>
        <v>1565</v>
      </c>
      <c r="F20" s="8">
        <f>+'[1]J. J. Ált. Isk. össz.'!F20+'[1]Állati Hulladékk.'!F20+'[1]Óvoda'!F20+'[1]Szlovák. isk.összesen '!F20+'[1]Zeneisk.'!F20+'[1]Műv. Kp. össz.'!F20+'[1]Szoc. szolg. össz.'!F20+'[1]Szlovák önk. össz.'!F20+'[1]Cigány Kisebbs.'!F20+'[1]Önkorm. szakfel. össz.'!F20+'[1]Önkorm. fel. nem terv.'!F20+'[1]Önk. ig. össz.'!F20</f>
        <v>5957</v>
      </c>
      <c r="G20" s="8">
        <f>+'[1]J. J. Ált. Isk. össz.'!G20+'[1]Állati Hulladékk.'!G20+'[1]Óvoda'!G20+'[1]Szlovák. isk.összesen '!G20+'[1]Zeneisk.'!G20+'[1]Műv. Kp. össz.'!G20+'[1]Szoc. szolg. össz.'!G20+'[1]Szlovák önk. össz.'!G20+'[1]Cigány Kisebbs.'!G20+'[1]Önkorm. szakfel. össz.'!G20+'[1]Önkorm. fel. nem terv.'!G20+'[1]Önk. ig. össz.'!G20</f>
        <v>1996</v>
      </c>
      <c r="H20" s="8">
        <f>+'[1]J. J. Ált. Isk. össz.'!H20+'[1]Állati Hulladékk.'!H20+'[1]Óvoda'!H20+'[1]Szlovák. isk.összesen '!H20+'[1]Zeneisk.'!H20+'[1]Műv. Kp. össz.'!H20+'[1]Szoc. szolg. össz.'!H20+'[1]Szlovák önk. össz.'!H20+'[1]Cigány Kisebbs.'!H20+'[1]Önkorm. szakfel. össz.'!H20+'[1]Önkorm. fel. nem terv.'!H20+'[1]Önk. ig. össz.'!H20</f>
        <v>19895</v>
      </c>
      <c r="I20" s="8">
        <f>+'[1]J. J. Ált. Isk. össz.'!I20+'[1]Állati Hulladékk.'!I20+'[1]Óvoda'!I20+'[1]Szlovák. isk.összesen '!I20+'[1]Zeneisk.'!I20+'[1]Műv. Kp. össz.'!I20+'[1]Szoc. szolg. össz.'!I20+'[1]Szlovák önk. össz.'!I20+'[1]Cigány Kisebbs.'!I20+'[1]Önkorm. szakfel. össz.'!I20+'[1]Önkorm. fel. nem terv.'!I20+'[1]Önk. ig. össz.'!I20</f>
        <v>11983</v>
      </c>
      <c r="J20" s="8">
        <f>+'[1]J. J. Ált. Isk. össz.'!J20+'[1]Állati Hulladékk.'!J20+'[1]Óvoda'!J20+'[1]Szlovák. isk.összesen '!J20+'[1]Zeneisk.'!J20+'[1]Műv. Kp. össz.'!J20+'[1]Szoc. szolg. össz.'!J20+'[1]Szlovák önk. össz.'!J20+'[1]Cigány Kisebbs.'!J20+'[1]Önkorm. szakfel. össz.'!J20+'[1]Önkorm. fel. nem terv.'!J20+'[1]Önk. ig. össz.'!J20</f>
        <v>21856</v>
      </c>
      <c r="K20" s="8">
        <f>+'[1]J. J. Ált. Isk. össz.'!K20+'[1]Állati Hulladékk.'!K20+'[1]Óvoda'!K20+'[1]Szlovák. isk.összesen '!K20+'[1]Zeneisk.'!K20+'[1]Műv. Kp. össz.'!K20+'[1]Szoc. szolg. össz.'!K20+'[1]Szlovák önk. össz.'!K20+'[1]Cigány Kisebbs.'!K20+'[1]Önkorm. szakfel. össz.'!K20+'[1]Önkorm. fel. nem terv.'!K20+'[1]Önk. ig. össz.'!K20</f>
        <v>11427</v>
      </c>
      <c r="L20" s="8">
        <f>+'[1]J. J. Ált. Isk. össz.'!L20+'[1]Állati Hulladékk.'!L20+'[1]Óvoda'!L20+'[1]Szlovák. isk.összesen '!L20+'[1]Zeneisk.'!L20+'[1]Műv. Kp. össz.'!L20+'[1]Szoc. szolg. össz.'!L20+'[1]Szlovák önk. össz.'!L20+'[1]Cigány Kisebbs.'!L20+'[1]Önkorm. szakfel. össz.'!L20+'[1]Önkorm. fel. nem terv.'!L20+'[1]Önk. ig. össz.'!L20</f>
        <v>337</v>
      </c>
      <c r="M20" s="8">
        <f>+'[1]J. J. Ált. Isk. össz.'!M20+'[1]Állati Hulladékk.'!M20+'[1]Óvoda'!M20+'[1]Szlovák. isk.összesen '!M20+'[1]Zeneisk.'!M20+'[1]Műv. Kp. össz.'!M20+'[1]Szoc. szolg. össz.'!M20+'[1]Szlovák önk. össz.'!M20+'[1]Cigány Kisebbs.'!M20+'[1]Önkorm. szakfel. össz.'!M20+'[1]Önkorm. fel. nem terv.'!M20+'[1]Önk. ig. össz.'!M20</f>
        <v>40</v>
      </c>
      <c r="N20" s="4">
        <f>+'[1]J. J. Ált. Isk. össz.'!N20+'[1]Állati Hulladékk.'!N20+'[1]Óvoda'!N20+'[1]Szlovák. isk.összesen '!N20+'[1]Zeneisk.'!N20+'[1]Műv. Kp. össz.'!N20+'[1]Szoc. szolg. össz.'!N20+'[1]Szlovák önk. össz.'!N20+'[1]Cigány Kisebbs.'!N20+'[1]Önkorm. szakfel. össz.'!N20+'[1]Önkorm. fel. nem terv.'!N20+'[1]Önk. ig. össz.'!N20</f>
        <v>93177</v>
      </c>
    </row>
    <row r="21" spans="1:14" ht="15.75" customHeight="1">
      <c r="A21" s="7" t="s">
        <v>47</v>
      </c>
      <c r="B21" s="8">
        <f>+'[1]J. J. Ált. Isk. össz.'!B21+'[1]Állati Hulladékk.'!B21+'[1]Óvoda'!B21+'[1]Szlovák. isk.összesen '!B21+'[1]Zeneisk.'!B21+'[1]Műv. Kp. össz.'!B21+'[1]Szoc. szolg. össz.'!B21+'[1]Szlovák önk. össz.'!B21+'[1]Cigány Kisebbs.'!B21+'[1]Önkorm. szakfel. össz.'!B21+'[1]Önkorm. fel. nem terv.'!B21+'[1]Önk. ig. össz.'!B21</f>
        <v>0</v>
      </c>
      <c r="C21" s="8">
        <f>+'[1]J. J. Ált. Isk. össz.'!C21+'[1]Állati Hulladékk.'!C21+'[1]Óvoda'!C21+'[1]Szlovák. isk.összesen '!C21+'[1]Zeneisk.'!C21+'[1]Műv. Kp. össz.'!C21+'[1]Szoc. szolg. össz.'!C21+'[1]Szlovák önk. össz.'!C21+'[1]Cigány Kisebbs.'!C21+'[1]Önkorm. szakfel. össz.'!C21+'[1]Önkorm. fel. nem terv.'!C21+'[1]Önk. ig. össz.'!C21</f>
        <v>10000</v>
      </c>
      <c r="D21" s="8">
        <f>+'[1]J. J. Ált. Isk. össz.'!D21+'[1]Állati Hulladékk.'!D21+'[1]Óvoda'!D21+'[1]Szlovák. isk.összesen '!D21+'[1]Zeneisk.'!D21+'[1]Műv. Kp. össz.'!D21+'[1]Szoc. szolg. össz.'!D21+'[1]Szlovák önk. össz.'!D21+'[1]Cigány Kisebbs.'!D21+'[1]Önkorm. szakfel. össz.'!D21+'[1]Önkorm. fel. nem terv.'!D21+'[1]Önk. ig. össz.'!D21</f>
        <v>0</v>
      </c>
      <c r="E21" s="8">
        <f>+'[1]J. J. Ált. Isk. össz.'!E21+'[1]Állati Hulladékk.'!E21+'[1]Óvoda'!E21+'[1]Szlovák. isk.összesen '!E21+'[1]Zeneisk.'!E21+'[1]Műv. Kp. össz.'!E21+'[1]Szoc. szolg. össz.'!E21+'[1]Szlovák önk. össz.'!E21+'[1]Cigány Kisebbs.'!E21+'[1]Önkorm. szakfel. össz.'!E21+'[1]Önkorm. fel. nem terv.'!E21+'[1]Önk. ig. össz.'!E21</f>
        <v>0</v>
      </c>
      <c r="F21" s="8">
        <f>+'[1]J. J. Ált. Isk. össz.'!F21+'[1]Állati Hulladékk.'!F21+'[1]Óvoda'!F21+'[1]Szlovák. isk.összesen '!F21+'[1]Zeneisk.'!F21+'[1]Műv. Kp. össz.'!F21+'[1]Szoc. szolg. össz.'!F21+'[1]Szlovák önk. össz.'!F21+'[1]Cigány Kisebbs.'!F21+'[1]Önkorm. szakfel. össz.'!F21+'[1]Önkorm. fel. nem terv.'!F21+'[1]Önk. ig. össz.'!F21</f>
        <v>0</v>
      </c>
      <c r="G21" s="8">
        <f>+'[1]J. J. Ált. Isk. össz.'!G21+'[1]Állati Hulladékk.'!G21+'[1]Óvoda'!G21+'[1]Szlovák. isk.összesen '!G21+'[1]Zeneisk.'!G21+'[1]Műv. Kp. össz.'!G21+'[1]Szoc. szolg. össz.'!G21+'[1]Szlovák önk. össz.'!G21+'[1]Cigány Kisebbs.'!G21+'[1]Önkorm. szakfel. össz.'!G21+'[1]Önkorm. fel. nem terv.'!G21+'[1]Önk. ig. össz.'!G21</f>
        <v>0</v>
      </c>
      <c r="H21" s="8">
        <f>+'[1]J. J. Ált. Isk. össz.'!H21+'[1]Állati Hulladékk.'!H21+'[1]Óvoda'!H21+'[1]Szlovák. isk.összesen '!H21+'[1]Zeneisk.'!H21+'[1]Műv. Kp. össz.'!H21+'[1]Szoc. szolg. össz.'!H21+'[1]Szlovák önk. össz.'!H21+'[1]Cigány Kisebbs.'!H21+'[1]Önkorm. szakfel. össz.'!H21+'[1]Önkorm. fel. nem terv.'!H21+'[1]Önk. ig. össz.'!H21</f>
        <v>0</v>
      </c>
      <c r="I21" s="8">
        <f>+'[1]J. J. Ált. Isk. össz.'!I21+'[1]Állati Hulladékk.'!I21+'[1]Óvoda'!I21+'[1]Szlovák. isk.összesen '!I21+'[1]Zeneisk.'!I21+'[1]Műv. Kp. össz.'!I21+'[1]Szoc. szolg. össz.'!I21+'[1]Szlovák önk. össz.'!I21+'[1]Cigány Kisebbs.'!I21+'[1]Önkorm. szakfel. össz.'!I21+'[1]Önkorm. fel. nem terv.'!I21+'[1]Önk. ig. össz.'!I21</f>
        <v>0</v>
      </c>
      <c r="J21" s="8">
        <f>+'[1]J. J. Ált. Isk. össz.'!J21+'[1]Állati Hulladékk.'!J21+'[1]Óvoda'!J21+'[1]Szlovák. isk.összesen '!J21+'[1]Zeneisk.'!J21+'[1]Műv. Kp. össz.'!J21+'[1]Szoc. szolg. össz.'!J21+'[1]Szlovák önk. össz.'!J21+'[1]Cigány Kisebbs.'!J21+'[1]Önkorm. szakfel. össz.'!J21+'[1]Önkorm. fel. nem terv.'!J21+'[1]Önk. ig. össz.'!J21</f>
        <v>0</v>
      </c>
      <c r="K21" s="8">
        <f>+'[1]J. J. Ált. Isk. össz.'!K21+'[1]Állati Hulladékk.'!K21+'[1]Óvoda'!K21+'[1]Szlovák. isk.összesen '!K21+'[1]Zeneisk.'!K21+'[1]Műv. Kp. össz.'!K21+'[1]Szoc. szolg. össz.'!K21+'[1]Szlovák önk. össz.'!K21+'[1]Cigány Kisebbs.'!K21+'[1]Önkorm. szakfel. össz.'!K21+'[1]Önkorm. fel. nem terv.'!K21+'[1]Önk. ig. össz.'!K21</f>
        <v>0</v>
      </c>
      <c r="L21" s="8">
        <f>+'[1]J. J. Ált. Isk. össz.'!L21+'[1]Állati Hulladékk.'!L21+'[1]Óvoda'!L21+'[1]Szlovák. isk.összesen '!L21+'[1]Zeneisk.'!L21+'[1]Műv. Kp. össz.'!L21+'[1]Szoc. szolg. össz.'!L21+'[1]Szlovák önk. össz.'!L21+'[1]Cigány Kisebbs.'!L21+'[1]Önkorm. szakfel. össz.'!L21+'[1]Önkorm. fel. nem terv.'!L21+'[1]Önk. ig. össz.'!L21</f>
        <v>0</v>
      </c>
      <c r="M21" s="8">
        <f>+'[1]J. J. Ált. Isk. össz.'!M21+'[1]Állati Hulladékk.'!M21+'[1]Óvoda'!M21+'[1]Szlovák. isk.összesen '!M21+'[1]Zeneisk.'!M21+'[1]Műv. Kp. össz.'!M21+'[1]Szoc. szolg. össz.'!M21+'[1]Szlovák önk. össz.'!M21+'[1]Cigány Kisebbs.'!M21+'[1]Önkorm. szakfel. össz.'!M21+'[1]Önkorm. fel. nem terv.'!M21+'[1]Önk. ig. össz.'!M21</f>
        <v>0</v>
      </c>
      <c r="N21" s="4">
        <f>+'[1]J. J. Ált. Isk. össz.'!N21+'[1]Állati Hulladékk.'!N21+'[1]Óvoda'!N21+'[1]Szlovák. isk.összesen '!N21+'[1]Zeneisk.'!N21+'[1]Műv. Kp. össz.'!N21+'[1]Szoc. szolg. össz.'!N21+'[1]Szlovák önk. össz.'!N21+'[1]Cigány Kisebbs.'!N21+'[1]Önkorm. szakfel. össz.'!N21+'[1]Önkorm. fel. nem terv.'!N21+'[1]Önk. ig. össz.'!N21</f>
        <v>10000</v>
      </c>
    </row>
    <row r="22" spans="1:14" ht="15.75" customHeight="1">
      <c r="A22" s="7" t="s">
        <v>178</v>
      </c>
      <c r="B22" s="8">
        <f>+'[1]J. J. Ált. Isk. össz.'!B22+'[1]Állati Hulladékk.'!B22+'[1]Óvoda'!B22+'[1]Szlovák. isk.összesen '!B22+'[1]Zeneisk.'!B22+'[1]Műv. Kp. össz.'!B22+'[1]Szoc. szolg. össz.'!B22+'[1]Szlovák önk. össz.'!B22+'[1]Cigány Kisebbs.'!B22+'[1]Önkorm. szakfel. össz.'!B22+'[1]Önkorm. fel. nem terv.'!B22+'[1]Önk. ig. össz.'!B22</f>
        <v>4</v>
      </c>
      <c r="C22" s="8">
        <f>+'[1]J. J. Ált. Isk. össz.'!C22+'[1]Állati Hulladékk.'!C22+'[1]Óvoda'!C22+'[1]Szlovák. isk.összesen '!C22+'[1]Zeneisk.'!C22+'[1]Műv. Kp. össz.'!C22+'[1]Szoc. szolg. össz.'!C22+'[1]Szlovák önk. össz.'!C22+'[1]Cigány Kisebbs.'!C22+'[1]Önkorm. szakfel. össz.'!C22+'[1]Önkorm. fel. nem terv.'!C22+'[1]Önk. ig. össz.'!C22</f>
        <v>4</v>
      </c>
      <c r="D22" s="8">
        <f>+'[1]J. J. Ált. Isk. össz.'!D22+'[1]Állati Hulladékk.'!D22+'[1]Óvoda'!D22+'[1]Szlovák. isk.összesen '!D22+'[1]Zeneisk.'!D22+'[1]Műv. Kp. össz.'!D22+'[1]Szoc. szolg. össz.'!D22+'[1]Szlovák önk. össz.'!D22+'[1]Cigány Kisebbs.'!D22+'[1]Önkorm. szakfel. össz.'!D22+'[1]Önkorm. fel. nem terv.'!D22+'[1]Önk. ig. össz.'!D22</f>
        <v>4</v>
      </c>
      <c r="E22" s="8">
        <f>+'[1]J. J. Ált. Isk. össz.'!E22+'[1]Állati Hulladékk.'!E22+'[1]Óvoda'!E22+'[1]Szlovák. isk.összesen '!E22+'[1]Zeneisk.'!E22+'[1]Műv. Kp. össz.'!E22+'[1]Szoc. szolg. össz.'!E22+'[1]Szlovák önk. össz.'!E22+'[1]Cigány Kisebbs.'!E22+'[1]Önkorm. szakfel. össz.'!E22+'[1]Önkorm. fel. nem terv.'!E22+'[1]Önk. ig. össz.'!E22</f>
        <v>4</v>
      </c>
      <c r="F22" s="8">
        <f>+'[1]J. J. Ált. Isk. össz.'!F22+'[1]Állati Hulladékk.'!F22+'[1]Óvoda'!F22+'[1]Szlovák. isk.összesen '!F22+'[1]Zeneisk.'!F22+'[1]Műv. Kp. össz.'!F22+'[1]Szoc. szolg. össz.'!F22+'[1]Szlovák önk. össz.'!F22+'[1]Cigány Kisebbs.'!F22+'[1]Önkorm. szakfel. össz.'!F22+'[1]Önkorm. fel. nem terv.'!F22+'[1]Önk. ig. össz.'!F22</f>
        <v>4</v>
      </c>
      <c r="G22" s="8">
        <f>+'[1]J. J. Ált. Isk. össz.'!G22+'[1]Állati Hulladékk.'!G22+'[1]Óvoda'!G22+'[1]Szlovák. isk.összesen '!G22+'[1]Zeneisk.'!G22+'[1]Műv. Kp. össz.'!G22+'[1]Szoc. szolg. össz.'!G22+'[1]Szlovák önk. össz.'!G22+'[1]Cigány Kisebbs.'!G22+'[1]Önkorm. szakfel. össz.'!G22+'[1]Önkorm. fel. nem terv.'!G22+'[1]Önk. ig. össz.'!G22</f>
        <v>5</v>
      </c>
      <c r="H22" s="8">
        <f>+'[1]J. J. Ált. Isk. össz.'!H22+'[1]Állati Hulladékk.'!H22+'[1]Óvoda'!H22+'[1]Szlovák. isk.összesen '!H22+'[1]Zeneisk.'!H22+'[1]Műv. Kp. össz.'!H22+'[1]Szoc. szolg. össz.'!H22+'[1]Szlovák önk. össz.'!H22+'[1]Cigány Kisebbs.'!H22+'[1]Önkorm. szakfel. össz.'!H22+'[1]Önkorm. fel. nem terv.'!H22+'[1]Önk. ig. össz.'!H22</f>
        <v>4</v>
      </c>
      <c r="I22" s="8">
        <f>+'[1]J. J. Ált. Isk. össz.'!I22+'[1]Állati Hulladékk.'!I22+'[1]Óvoda'!I22+'[1]Szlovák. isk.összesen '!I22+'[1]Zeneisk.'!I22+'[1]Műv. Kp. össz.'!I22+'[1]Szoc. szolg. össz.'!I22+'[1]Szlovák önk. össz.'!I22+'[1]Cigány Kisebbs.'!I22+'[1]Önkorm. szakfel. össz.'!I22+'[1]Önkorm. fel. nem terv.'!I22+'[1]Önk. ig. össz.'!I22</f>
        <v>4</v>
      </c>
      <c r="J22" s="8">
        <f>+'[1]J. J. Ált. Isk. össz.'!J22+'[1]Állati Hulladékk.'!J22+'[1]Óvoda'!J22+'[1]Szlovák. isk.összesen '!J22+'[1]Zeneisk.'!J22+'[1]Műv. Kp. össz.'!J22+'[1]Szoc. szolg. össz.'!J22+'[1]Szlovák önk. össz.'!J22+'[1]Cigány Kisebbs.'!J22+'[1]Önkorm. szakfel. össz.'!J22+'[1]Önkorm. fel. nem terv.'!J22+'[1]Önk. ig. össz.'!J22</f>
        <v>4</v>
      </c>
      <c r="K22" s="8">
        <f>+'[1]J. J. Ált. Isk. össz.'!K22+'[1]Állati Hulladékk.'!K22+'[1]Óvoda'!K22+'[1]Szlovák. isk.összesen '!K22+'[1]Zeneisk.'!K22+'[1]Műv. Kp. össz.'!K22+'[1]Szoc. szolg. össz.'!K22+'[1]Szlovák önk. össz.'!K22+'[1]Cigány Kisebbs.'!K22+'[1]Önkorm. szakfel. össz.'!K22+'[1]Önkorm. fel. nem terv.'!K22+'[1]Önk. ig. össz.'!K22</f>
        <v>4</v>
      </c>
      <c r="L22" s="8">
        <f>+'[1]J. J. Ált. Isk. össz.'!L22+'[1]Állati Hulladékk.'!L22+'[1]Óvoda'!L22+'[1]Szlovák. isk.összesen '!L22+'[1]Zeneisk.'!L22+'[1]Műv. Kp. össz.'!L22+'[1]Szoc. szolg. össz.'!L22+'[1]Szlovák önk. össz.'!L22+'[1]Cigány Kisebbs.'!L22+'[1]Önkorm. szakfel. össz.'!L22+'[1]Önkorm. fel. nem terv.'!L22+'[1]Önk. ig. össz.'!L22</f>
        <v>4</v>
      </c>
      <c r="M22" s="8">
        <f>+'[1]J. J. Ált. Isk. össz.'!M22+'[1]Állati Hulladékk.'!M22+'[1]Óvoda'!M22+'[1]Szlovák. isk.összesen '!M22+'[1]Zeneisk.'!M22+'[1]Műv. Kp. össz.'!M22+'[1]Szoc. szolg. össz.'!M22+'[1]Szlovák önk. össz.'!M22+'[1]Cigány Kisebbs.'!M22+'[1]Önkorm. szakfel. össz.'!M22+'[1]Önkorm. fel. nem terv.'!M22+'[1]Önk. ig. össz.'!M22</f>
        <v>5</v>
      </c>
      <c r="N22" s="4">
        <f>+'[1]J. J. Ált. Isk. össz.'!N22+'[1]Állati Hulladékk.'!N22+'[1]Óvoda'!N22+'[1]Szlovák. isk.összesen '!N22+'[1]Zeneisk.'!N22+'[1]Műv. Kp. össz.'!N22+'[1]Szoc. szolg. össz.'!N22+'[1]Szlovák önk. össz.'!N22+'[1]Cigány Kisebbs.'!N22+'[1]Önkorm. szakfel. össz.'!N22+'[1]Önkorm. fel. nem terv.'!N22+'[1]Önk. ig. össz.'!N22</f>
        <v>50</v>
      </c>
    </row>
    <row r="23" spans="1:14" ht="15.75" customHeight="1" thickBot="1">
      <c r="A23" s="112" t="s">
        <v>31</v>
      </c>
      <c r="B23" s="113">
        <f>+'[1]J. J. Ált. Isk. össz.'!B23+'[1]Állati Hulladékk.'!B23+'[1]Óvoda'!B23+'[1]Szlovák. isk.összesen '!B23+'[1]Zeneisk.'!B23+'[1]Műv. Kp. össz.'!B23+'[1]Szoc. szolg. össz.'!B23+'[1]Szlovák önk. össz.'!B23+'[1]Cigány Kisebbs.'!B23+'[1]Önkorm. szakfel. össz.'!B23+'[1]Önkorm. fel. nem terv.'!B23+'[1]Önk. ig. össz.'!B23</f>
        <v>149454</v>
      </c>
      <c r="C23" s="4">
        <f>+'[1]J. J. Ált. Isk. össz.'!C23+'[1]Állati Hulladékk.'!C23+'[1]Óvoda'!C23+'[1]Szlovák. isk.összesen '!C23+'[1]Zeneisk.'!C23+'[1]Műv. Kp. össz.'!C23+'[1]Szoc. szolg. össz.'!C23+'[1]Szlovák önk. össz.'!C23+'[1]Cigány Kisebbs.'!C23+'[1]Önkorm. szakfel. össz.'!C23+'[1]Önkorm. fel. nem terv.'!C23+'[1]Önk. ig. össz.'!C23</f>
        <v>110598.15</v>
      </c>
      <c r="D23" s="4">
        <f>+'[1]J. J. Ált. Isk. össz.'!D23+'[1]Állati Hulladékk.'!D23+'[1]Óvoda'!D23+'[1]Szlovák. isk.összesen '!D23+'[1]Zeneisk.'!D23+'[1]Műv. Kp. össz.'!D23+'[1]Szoc. szolg. össz.'!D23+'[1]Szlovák önk. össz.'!D23+'[1]Cigány Kisebbs.'!D23+'[1]Önkorm. szakfel. össz.'!D23+'[1]Önkorm. fel. nem terv.'!D23+'[1]Önk. ig. össz.'!D23</f>
        <v>116516.15</v>
      </c>
      <c r="E23" s="4">
        <f>+'[1]J. J. Ált. Isk. össz.'!E23+'[1]Állati Hulladékk.'!E23+'[1]Óvoda'!E23+'[1]Szlovák. isk.összesen '!E23+'[1]Zeneisk.'!E23+'[1]Műv. Kp. össz.'!E23+'[1]Szoc. szolg. össz.'!E23+'[1]Szlovák önk. össz.'!E23+'[1]Cigány Kisebbs.'!E23+'[1]Önkorm. szakfel. össz.'!E23+'[1]Önkorm. fel. nem terv.'!E23+'[1]Önk. ig. össz.'!E23</f>
        <v>82423.95</v>
      </c>
      <c r="F23" s="4">
        <f>+'[1]J. J. Ált. Isk. össz.'!F23+'[1]Állati Hulladékk.'!F23+'[1]Óvoda'!F23+'[1]Szlovák. isk.összesen '!F23+'[1]Zeneisk.'!F23+'[1]Műv. Kp. össz.'!F23+'[1]Szoc. szolg. össz.'!F23+'[1]Szlovák önk. össz.'!F23+'[1]Cigány Kisebbs.'!F23+'[1]Önkorm. szakfel. össz.'!F23+'[1]Önkorm. fel. nem terv.'!F23+'[1]Önk. ig. össz.'!F23</f>
        <v>63645</v>
      </c>
      <c r="G23" s="113">
        <f>+'[1]J. J. Ált. Isk. össz.'!G23+'[1]Állati Hulladékk.'!G23+'[1]Óvoda'!G23+'[1]Szlovák. isk.összesen '!G23+'[1]Zeneisk.'!G23+'[1]Műv. Kp. össz.'!G23+'[1]Szoc. szolg. össz.'!G23+'[1]Szlovák önk. össz.'!G23+'[1]Cigány Kisebbs.'!G23+'[1]Önkorm. szakfel. össz.'!G23+'[1]Önkorm. fel. nem terv.'!G23+'[1]Önk. ig. össz.'!G23</f>
        <v>87814.95</v>
      </c>
      <c r="H23" s="4">
        <f>+'[1]J. J. Ált. Isk. össz.'!H23+'[1]Állati Hulladékk.'!H23+'[1]Óvoda'!H23+'[1]Szlovák. isk.összesen '!H23+'[1]Zeneisk.'!H23+'[1]Műv. Kp. össz.'!H23+'[1]Szoc. szolg. össz.'!H23+'[1]Szlovák önk. össz.'!H23+'[1]Cigány Kisebbs.'!H23+'[1]Önkorm. szakfel. össz.'!H23+'[1]Önkorm. fel. nem terv.'!H23+'[1]Önk. ig. össz.'!H23</f>
        <v>134707.3</v>
      </c>
      <c r="I23" s="4">
        <f>+'[1]J. J. Ált. Isk. össz.'!I23+'[1]Állati Hulladékk.'!I23+'[1]Óvoda'!I23+'[1]Szlovák. isk.összesen '!I23+'[1]Zeneisk.'!I23+'[1]Műv. Kp. össz.'!I23+'[1]Szoc. szolg. össz.'!I23+'[1]Szlovák önk. össz.'!I23+'[1]Cigány Kisebbs.'!I23+'[1]Önkorm. szakfel. össz.'!I23+'[1]Önkorm. fel. nem terv.'!I23+'[1]Önk. ig. össz.'!I23</f>
        <v>134783.82</v>
      </c>
      <c r="J23" s="4">
        <f>+'[1]J. J. Ált. Isk. össz.'!J23+'[1]Állati Hulladékk.'!J23+'[1]Óvoda'!J23+'[1]Szlovák. isk.összesen '!J23+'[1]Zeneisk.'!J23+'[1]Műv. Kp. össz.'!J23+'[1]Szoc. szolg. össz.'!J23+'[1]Szlovák önk. össz.'!J23+'[1]Cigány Kisebbs.'!J23+'[1]Önkorm. szakfel. össz.'!J23+'[1]Önkorm. fel. nem terv.'!J23+'[1]Önk. ig. össz.'!J23</f>
        <v>208897.83000000002</v>
      </c>
      <c r="K23" s="4">
        <f>+'[1]J. J. Ált. Isk. össz.'!K23+'[1]Állati Hulladékk.'!K23+'[1]Óvoda'!K23+'[1]Szlovák. isk.összesen '!K23+'[1]Zeneisk.'!K23+'[1]Műv. Kp. össz.'!K23+'[1]Szoc. szolg. össz.'!K23+'[1]Szlovák önk. össz.'!K23+'[1]Cigány Kisebbs.'!K23+'[1]Önkorm. szakfel. össz.'!K23+'[1]Önkorm. fel. nem terv.'!K23+'[1]Önk. ig. össz.'!K23</f>
        <v>131678.55</v>
      </c>
      <c r="L23" s="4">
        <f>+'[1]J. J. Ált. Isk. össz.'!L23+'[1]Állati Hulladékk.'!L23+'[1]Óvoda'!L23+'[1]Szlovák. isk.összesen '!L23+'[1]Zeneisk.'!L23+'[1]Műv. Kp. össz.'!L23+'[1]Szoc. szolg. össz.'!L23+'[1]Szlovák önk. össz.'!L23+'[1]Cigány Kisebbs.'!L23+'[1]Önkorm. szakfel. össz.'!L23+'[1]Önkorm. fel. nem terv.'!L23+'[1]Önk. ig. össz.'!L23</f>
        <v>74391.15</v>
      </c>
      <c r="M23" s="4">
        <f>+'[1]J. J. Ált. Isk. össz.'!M23+'[1]Állati Hulladékk.'!M23+'[1]Óvoda'!M23+'[1]Szlovák. isk.összesen '!M23+'[1]Zeneisk.'!M23+'[1]Műv. Kp. össz.'!M23+'[1]Szoc. szolg. össz.'!M23+'[1]Szlovák önk. össz.'!M23+'[1]Cigány Kisebbs.'!M23+'[1]Önkorm. szakfel. össz.'!M23+'[1]Önkorm. fel. nem terv.'!M23+'[1]Önk. ig. össz.'!M23</f>
        <v>86670.15</v>
      </c>
      <c r="N23" s="4">
        <f>+'[1]J. J. Ált. Isk. össz.'!N23+'[1]Állati Hulladékk.'!N23+'[1]Óvoda'!N23+'[1]Szlovák. isk.összesen '!N23+'[1]Zeneisk.'!N23+'[1]Műv. Kp. össz.'!N23+'[1]Szoc. szolg. össz.'!N23+'[1]Szlovák önk. össz.'!N23+'[1]Cigány Kisebbs.'!N23+'[1]Önkorm. szakfel. össz.'!N23+'[1]Önkorm. fel. nem terv.'!N23+'[1]Önk. ig. össz.'!N23</f>
        <v>1381581</v>
      </c>
    </row>
    <row r="24" spans="1:14" ht="15.75" customHeight="1" thickTop="1">
      <c r="A24" s="114" t="s">
        <v>114</v>
      </c>
      <c r="B24" s="60"/>
      <c r="C24" s="115"/>
      <c r="D24" s="115"/>
      <c r="E24" s="115"/>
      <c r="F24" s="115"/>
      <c r="G24" s="60"/>
      <c r="H24" s="115"/>
      <c r="I24" s="115"/>
      <c r="J24" s="115"/>
      <c r="K24" s="115"/>
      <c r="L24" s="115"/>
      <c r="M24" s="115"/>
      <c r="N24" s="115"/>
    </row>
    <row r="25" spans="1:14" ht="15.75" customHeight="1">
      <c r="A25" s="7" t="s">
        <v>179</v>
      </c>
      <c r="B25" s="8">
        <f>+'[1]J. J. Ált. Isk. össz.'!B25+'[1]Állati Hulladékk.'!B25+'[1]Óvoda'!B25+'[1]Szlovák. isk.összesen '!B25+'[1]Zeneisk.'!B25+'[1]Műv. Kp. össz.'!B25+'[1]Szoc. szolg. össz.'!B25+'[1]Szlovák önk. össz.'!B25+'[1]Cigány Kisebbs.'!B25+'[1]Önkorm. szakfel. össz.'!B25+'[1]Önkorm. fel. nem terv.'!B25+'[1]Önk. ig. össz.'!B25</f>
        <v>42408.82</v>
      </c>
      <c r="C25" s="8">
        <f>+'[1]J. J. Ált. Isk. össz.'!C25+'[1]Állati Hulladékk.'!C25+'[1]Óvoda'!C25+'[1]Szlovák. isk.összesen '!C25+'[1]Zeneisk.'!C25+'[1]Műv. Kp. össz.'!C25+'[1]Szoc. szolg. össz.'!C25+'[1]Szlovák önk. össz.'!C25+'[1]Cigány Kisebbs.'!C25+'[1]Önkorm. szakfel. össz.'!C25+'[1]Önkorm. fel. nem terv.'!C25+'[1]Önk. ig. össz.'!C25</f>
        <v>36573.2</v>
      </c>
      <c r="D25" s="8">
        <f>+'[1]J. J. Ált. Isk. össz.'!D25+'[1]Állati Hulladékk.'!D25+'[1]Óvoda'!D25+'[1]Szlovák. isk.összesen '!D25+'[1]Zeneisk.'!D25+'[1]Műv. Kp. össz.'!D25+'[1]Szoc. szolg. össz.'!D25+'[1]Szlovák önk. össz.'!D25+'[1]Cigány Kisebbs.'!D25+'[1]Önkorm. szakfel. össz.'!D25+'[1]Önkorm. fel. nem terv.'!D25+'[1]Önk. ig. össz.'!D25</f>
        <v>38191.380000000005</v>
      </c>
      <c r="E25" s="8">
        <f>+'[1]J. J. Ált. Isk. össz.'!E25+'[1]Állati Hulladékk.'!E25+'[1]Óvoda'!E25+'[1]Szlovák. isk.összesen '!E25+'[1]Zeneisk.'!E25+'[1]Műv. Kp. össz.'!E25+'[1]Szoc. szolg. össz.'!E25+'[1]Szlovák önk. össz.'!E25+'[1]Cigány Kisebbs.'!E25+'[1]Önkorm. szakfel. össz.'!E25+'[1]Önkorm. fel. nem terv.'!E25+'[1]Önk. ig. össz.'!E25</f>
        <v>37299</v>
      </c>
      <c r="F25" s="8">
        <f>+'[1]J. J. Ált. Isk. össz.'!F25+'[1]Állati Hulladékk.'!F25+'[1]Óvoda'!F25+'[1]Szlovák. isk.összesen '!F25+'[1]Zeneisk.'!F25+'[1]Műv. Kp. össz.'!F25+'[1]Szoc. szolg. össz.'!F25+'[1]Szlovák önk. össz.'!F25+'[1]Cigány Kisebbs.'!F25+'[1]Önkorm. szakfel. össz.'!F25+'[1]Önkorm. fel. nem terv.'!F25+'[1]Önk. ig. össz.'!F25</f>
        <v>41872</v>
      </c>
      <c r="G25" s="8">
        <f>+'[1]J. J. Ált. Isk. össz.'!G25+'[1]Állati Hulladékk.'!G25+'[1]Óvoda'!G25+'[1]Szlovák. isk.összesen '!G25+'[1]Zeneisk.'!G25+'[1]Műv. Kp. össz.'!G25+'[1]Szoc. szolg. össz.'!G25+'[1]Szlovák önk. össz.'!G25+'[1]Cigány Kisebbs.'!G25+'[1]Önkorm. szakfel. össz.'!G25+'[1]Önkorm. fel. nem terv.'!G25+'[1]Önk. ig. össz.'!G25</f>
        <v>38049</v>
      </c>
      <c r="H25" s="8">
        <f>+'[1]J. J. Ált. Isk. össz.'!H25+'[1]Állati Hulladékk.'!H25+'[1]Óvoda'!H25+'[1]Szlovák. isk.összesen '!H25+'[1]Zeneisk.'!H25+'[1]Műv. Kp. össz.'!H25+'[1]Szoc. szolg. össz.'!H25+'[1]Szlovák önk. össz.'!H25+'[1]Cigány Kisebbs.'!H25+'[1]Önkorm. szakfel. össz.'!H25+'[1]Önkorm. fel. nem terv.'!H25+'[1]Önk. ig. össz.'!H25</f>
        <v>35857.2</v>
      </c>
      <c r="I25" s="8">
        <f>+'[1]J. J. Ált. Isk. össz.'!I25+'[1]Állati Hulladékk.'!I25+'[1]Óvoda'!I25+'[1]Szlovák. isk.összesen '!I25+'[1]Zeneisk.'!I25+'[1]Műv. Kp. össz.'!I25+'[1]Szoc. szolg. össz.'!I25+'[1]Szlovák önk. össz.'!I25+'[1]Cigány Kisebbs.'!I25+'[1]Önkorm. szakfel. össz.'!I25+'[1]Önkorm. fel. nem terv.'!I25+'[1]Önk. ig. össz.'!I25</f>
        <v>40185</v>
      </c>
      <c r="J25" s="8">
        <f>+'[1]J. J. Ált. Isk. össz.'!J25+'[1]Állati Hulladékk.'!J25+'[1]Óvoda'!J25+'[1]Szlovák. isk.összesen '!J25+'[1]Zeneisk.'!J25+'[1]Műv. Kp. össz.'!J25+'[1]Szoc. szolg. össz.'!J25+'[1]Szlovák önk. össz.'!J25+'[1]Cigány Kisebbs.'!J25+'[1]Önkorm. szakfel. össz.'!J25+'[1]Önkorm. fel. nem terv.'!J25+'[1]Önk. ig. össz.'!J25</f>
        <v>38140</v>
      </c>
      <c r="K25" s="8">
        <f>+'[1]J. J. Ált. Isk. össz.'!K25+'[1]Állati Hulladékk.'!K25+'[1]Óvoda'!K25+'[1]Szlovák. isk.összesen '!K25+'[1]Zeneisk.'!K25+'[1]Műv. Kp. össz.'!K25+'[1]Szoc. szolg. össz.'!K25+'[1]Szlovák önk. össz.'!K25+'[1]Cigány Kisebbs.'!K25+'[1]Önkorm. szakfel. össz.'!K25+'[1]Önkorm. fel. nem terv.'!K25+'[1]Önk. ig. össz.'!K25</f>
        <v>35780.8</v>
      </c>
      <c r="L25" s="8">
        <f>+'[1]J. J. Ált. Isk. össz.'!L25+'[1]Állati Hulladékk.'!L25+'[1]Óvoda'!L25+'[1]Szlovák. isk.összesen '!L25+'[1]Zeneisk.'!L25+'[1]Műv. Kp. össz.'!L25+'[1]Szoc. szolg. össz.'!L25+'[1]Szlovák önk. össz.'!L25+'[1]Cigány Kisebbs.'!L25+'[1]Önkorm. szakfel. össz.'!L25+'[1]Önkorm. fel. nem terv.'!L25+'[1]Önk. ig. össz.'!L25</f>
        <v>38829.86</v>
      </c>
      <c r="M25" s="8">
        <f>+'[1]J. J. Ált. Isk. össz.'!M25+'[1]Állati Hulladékk.'!M25+'[1]Óvoda'!M25+'[1]Szlovák. isk.összesen '!M25+'[1]Zeneisk.'!M25+'[1]Műv. Kp. össz.'!M25+'[1]Szoc. szolg. össz.'!M25+'[1]Szlovák önk. össz.'!M25+'[1]Cigány Kisebbs.'!M25+'[1]Önkorm. szakfel. össz.'!M25+'[1]Önkorm. fel. nem terv.'!M25+'[1]Önk. ig. össz.'!M25</f>
        <v>36155.06</v>
      </c>
      <c r="N25" s="4">
        <f>+'[1]J. J. Ált. Isk. össz.'!N25+'[1]Állati Hulladékk.'!N25+'[1]Óvoda'!N25+'[1]Szlovák. isk.összesen '!N25+'[1]Zeneisk.'!N25+'[1]Műv. Kp. össz.'!N25+'[1]Szoc. szolg. össz.'!N25+'[1]Szlovák önk. össz.'!N25+'[1]Cigány Kisebbs.'!N25+'[1]Önkorm. szakfel. össz.'!N25+'[1]Önkorm. fel. nem terv.'!N25+'[1]Önk. ig. össz.'!N25</f>
        <v>459341.32</v>
      </c>
    </row>
    <row r="26" spans="1:14" ht="15.75" customHeight="1">
      <c r="A26" s="7" t="s">
        <v>180</v>
      </c>
      <c r="B26" s="8">
        <f>+'[1]J. J. Ált. Isk. össz.'!B26+'[1]Állati Hulladékk.'!B26+'[1]Óvoda'!B26+'[1]Szlovák. isk.összesen '!B26+'[1]Zeneisk.'!B26+'[1]Műv. Kp. össz.'!B26+'[1]Szoc. szolg. össz.'!B26+'[1]Szlovák önk. össz.'!B26+'[1]Cigány Kisebbs.'!B26+'[1]Önkorm. szakfel. össz.'!B26+'[1]Önkorm. fel. nem terv.'!B26+'[1]Önk. ig. össz.'!B26</f>
        <v>14973.528</v>
      </c>
      <c r="C26" s="8">
        <f>+'[1]J. J. Ált. Isk. össz.'!C26+'[1]Állati Hulladékk.'!C26+'[1]Óvoda'!C26+'[1]Szlovák. isk.összesen '!C26+'[1]Zeneisk.'!C26+'[1]Műv. Kp. össz.'!C26+'[1]Szoc. szolg. össz.'!C26+'[1]Szlovák önk. össz.'!C26+'[1]Cigány Kisebbs.'!C26+'[1]Önkorm. szakfel. össz.'!C26+'[1]Önkorm. fel. nem terv.'!C26+'[1]Önk. ig. össz.'!C26</f>
        <v>12612.728</v>
      </c>
      <c r="D26" s="8">
        <f>+'[1]J. J. Ált. Isk. össz.'!D26+'[1]Állati Hulladékk.'!D26+'[1]Óvoda'!D26+'[1]Szlovák. isk.összesen '!D26+'[1]Zeneisk.'!D26+'[1]Műv. Kp. össz.'!D26+'[1]Szoc. szolg. össz.'!D26+'[1]Szlovák önk. össz.'!D26+'[1]Cigány Kisebbs.'!D26+'[1]Önkorm. szakfel. össz.'!D26+'[1]Önkorm. fel. nem terv.'!D26+'[1]Önk. ig. össz.'!D26</f>
        <v>12367.9472</v>
      </c>
      <c r="E26" s="8">
        <f>+'[1]J. J. Ált. Isk. össz.'!E26+'[1]Állati Hulladékk.'!E26+'[1]Óvoda'!E26+'[1]Szlovák. isk.összesen '!E26+'[1]Zeneisk.'!E26+'[1]Műv. Kp. össz.'!E26+'[1]Szoc. szolg. össz.'!E26+'[1]Szlovák önk. össz.'!E26+'[1]Cigány Kisebbs.'!E26+'[1]Önkorm. szakfel. össz.'!E26+'[1]Önkorm. fel. nem terv.'!E26+'[1]Önk. ig. össz.'!E26</f>
        <v>12174</v>
      </c>
      <c r="F26" s="8">
        <f>+'[1]J. J. Ált. Isk. össz.'!F26+'[1]Állati Hulladékk.'!F26+'[1]Óvoda'!F26+'[1]Szlovák. isk.összesen '!F26+'[1]Zeneisk.'!F26+'[1]Műv. Kp. össz.'!F26+'[1]Szoc. szolg. össz.'!F26+'[1]Szlovák önk. össz.'!F26+'[1]Cigány Kisebbs.'!F26+'[1]Önkorm. szakfel. össz.'!F26+'[1]Önkorm. fel. nem terv.'!F26+'[1]Önk. ig. össz.'!F26</f>
        <v>12300</v>
      </c>
      <c r="G26" s="8">
        <f>+'[1]J. J. Ált. Isk. össz.'!G26+'[1]Állati Hulladékk.'!G26+'[1]Óvoda'!G26+'[1]Szlovák. isk.összesen '!G26+'[1]Zeneisk.'!G26+'[1]Műv. Kp. össz.'!G26+'[1]Szoc. szolg. össz.'!G26+'[1]Szlovák önk. össz.'!G26+'[1]Cigány Kisebbs.'!G26+'[1]Önkorm. szakfel. össz.'!G26+'[1]Önkorm. fel. nem terv.'!G26+'[1]Önk. ig. össz.'!G26</f>
        <v>12286</v>
      </c>
      <c r="H26" s="8">
        <f>+'[1]J. J. Ált. Isk. össz.'!H26+'[1]Állati Hulladékk.'!H26+'[1]Óvoda'!H26+'[1]Szlovák. isk.összesen '!H26+'[1]Zeneisk.'!H26+'[1]Műv. Kp. össz.'!H26+'[1]Szoc. szolg. össz.'!H26+'[1]Szlovák önk. össz.'!H26+'[1]Cigány Kisebbs.'!H26+'[1]Önkorm. szakfel. össz.'!H26+'[1]Önkorm. fel. nem terv.'!H26+'[1]Önk. ig. össz.'!H26</f>
        <v>10950.128</v>
      </c>
      <c r="I26" s="8">
        <f>+'[1]J. J. Ált. Isk. össz.'!I26+'[1]Állati Hulladékk.'!I26+'[1]Óvoda'!I26+'[1]Szlovák. isk.összesen '!I26+'[1]Zeneisk.'!I26+'[1]Műv. Kp. össz.'!I26+'[1]Szoc. szolg. össz.'!I26+'[1]Szlovák önk. össz.'!I26+'[1]Cigány Kisebbs.'!I26+'[1]Önkorm. szakfel. össz.'!I26+'[1]Önkorm. fel. nem terv.'!I26+'[1]Önk. ig. össz.'!I26</f>
        <v>12064</v>
      </c>
      <c r="J26" s="8">
        <f>+'[1]J. J. Ált. Isk. össz.'!J26+'[1]Állati Hulladékk.'!J26+'[1]Óvoda'!J26+'[1]Szlovák. isk.összesen '!J26+'[1]Zeneisk.'!J26+'[1]Műv. Kp. össz.'!J26+'[1]Szoc. szolg. össz.'!J26+'[1]Szlovák önk. össz.'!J26+'[1]Cigány Kisebbs.'!J26+'[1]Önkorm. szakfel. össz.'!J26+'[1]Önkorm. fel. nem terv.'!J26+'[1]Önk. ig. össz.'!J26</f>
        <v>13067</v>
      </c>
      <c r="K26" s="8">
        <f>+'[1]J. J. Ált. Isk. össz.'!K26+'[1]Állati Hulladékk.'!K26+'[1]Óvoda'!K26+'[1]Szlovák. isk.összesen '!K26+'[1]Zeneisk.'!K26+'[1]Műv. Kp. össz.'!K26+'[1]Szoc. szolg. össz.'!K26+'[1]Szlovák önk. össz.'!K26+'[1]Cigány Kisebbs.'!K26+'[1]Önkorm. szakfel. össz.'!K26+'[1]Önkorm. fel. nem terv.'!K26+'[1]Önk. ig. össz.'!K26</f>
        <v>12151.9792</v>
      </c>
      <c r="L26" s="8">
        <f>+'[1]J. J. Ált. Isk. össz.'!L26+'[1]Állati Hulladékk.'!L26+'[1]Óvoda'!L26+'[1]Szlovák. isk.összesen '!L26+'[1]Zeneisk.'!L26+'[1]Műv. Kp. össz.'!L26+'[1]Szoc. szolg. össz.'!L26+'[1]Szlovák önk. össz.'!L26+'[1]Cigány Kisebbs.'!L26+'[1]Önkorm. szakfel. össz.'!L26+'[1]Önkorm. fel. nem terv.'!L26+'[1]Önk. ig. össz.'!L26</f>
        <v>12042.2</v>
      </c>
      <c r="M26" s="8">
        <f>+'[1]J. J. Ált. Isk. össz.'!M26+'[1]Állati Hulladékk.'!M26+'[1]Óvoda'!M26+'[1]Szlovák. isk.összesen '!M26+'[1]Zeneisk.'!M26+'[1]Műv. Kp. össz.'!M26+'[1]Szoc. szolg. össz.'!M26+'[1]Szlovák önk. össz.'!M26+'[1]Cigány Kisebbs.'!M26+'[1]Önkorm. szakfel. össz.'!M26+'[1]Önkorm. fel. nem terv.'!M26+'[1]Önk. ig. össz.'!M26</f>
        <v>13607.1792</v>
      </c>
      <c r="N26" s="4">
        <f>+'[1]J. J. Ált. Isk. össz.'!N26+'[1]Állati Hulladékk.'!N26+'[1]Óvoda'!N26+'[1]Szlovák. isk.összesen '!N26+'[1]Zeneisk.'!N26+'[1]Műv. Kp. össz.'!N26+'[1]Szoc. szolg. össz.'!N26+'[1]Szlovák önk. össz.'!N26+'[1]Cigány Kisebbs.'!N26+'[1]Önkorm. szakfel. össz.'!N26+'[1]Önkorm. fel. nem terv.'!N26+'[1]Önk. ig. össz.'!N26</f>
        <v>150596.68959999998</v>
      </c>
    </row>
    <row r="27" spans="1:14" ht="15.75" customHeight="1">
      <c r="A27" s="7" t="s">
        <v>181</v>
      </c>
      <c r="B27" s="8">
        <f>+'[1]J. J. Ált. Isk. össz.'!B27+'[1]Állati Hulladékk.'!B27+'[1]Óvoda'!B27+'[1]Szlovák. isk.összesen '!B27+'[1]Zeneisk.'!B27+'[1]Műv. Kp. össz.'!B27+'[1]Szoc. szolg. össz.'!B27+'[1]Szlovák önk. össz.'!B27+'[1]Cigány Kisebbs.'!B27+'[1]Önkorm. szakfel. össz.'!B27+'[1]Önkorm. fel. nem terv.'!B27+'[1]Önk. ig. össz.'!B27</f>
        <v>25498</v>
      </c>
      <c r="C27" s="8">
        <f>+'[1]J. J. Ált. Isk. össz.'!C27+'[1]Állati Hulladékk.'!C27+'[1]Óvoda'!C27+'[1]Szlovák. isk.összesen '!C27+'[1]Zeneisk.'!C27+'[1]Műv. Kp. össz.'!C27+'[1]Szoc. szolg. össz.'!C27+'[1]Szlovák önk. össz.'!C27+'[1]Cigány Kisebbs.'!C27+'[1]Önkorm. szakfel. össz.'!C27+'[1]Önkorm. fel. nem terv.'!C27+'[1]Önk. ig. össz.'!C27</f>
        <v>22255</v>
      </c>
      <c r="D27" s="8">
        <f>+'[1]J. J. Ált. Isk. össz.'!D27+'[1]Állati Hulladékk.'!D27+'[1]Óvoda'!D27+'[1]Szlovák. isk.összesen '!D27+'[1]Zeneisk.'!D27+'[1]Műv. Kp. össz.'!D27+'[1]Szoc. szolg. össz.'!D27+'[1]Szlovák önk. össz.'!D27+'[1]Cigány Kisebbs.'!D27+'[1]Önkorm. szakfel. össz.'!D27+'[1]Önkorm. fel. nem terv.'!D27+'[1]Önk. ig. össz.'!D27</f>
        <v>23762</v>
      </c>
      <c r="E27" s="8">
        <f>+'[1]J. J. Ált. Isk. össz.'!E27+'[1]Állati Hulladékk.'!E27+'[1]Óvoda'!E27+'[1]Szlovák. isk.összesen '!E27+'[1]Zeneisk.'!E27+'[1]Műv. Kp. össz.'!E27+'[1]Szoc. szolg. össz.'!E27+'[1]Szlovák önk. össz.'!E27+'[1]Cigány Kisebbs.'!E27+'[1]Önkorm. szakfel. össz.'!E27+'[1]Önkorm. fel. nem terv.'!E27+'[1]Önk. ig. össz.'!E27</f>
        <v>19756</v>
      </c>
      <c r="F27" s="8">
        <f>+'[1]J. J. Ált. Isk. össz.'!F27+'[1]Állati Hulladékk.'!F27+'[1]Óvoda'!F27+'[1]Szlovák. isk.összesen '!F27+'[1]Zeneisk.'!F27+'[1]Műv. Kp. össz.'!F27+'[1]Szoc. szolg. össz.'!F27+'[1]Szlovák önk. össz.'!F27+'[1]Cigány Kisebbs.'!F27+'[1]Önkorm. szakfel. össz.'!F27+'[1]Önkorm. fel. nem terv.'!F27+'[1]Önk. ig. össz.'!F27</f>
        <v>21974</v>
      </c>
      <c r="G27" s="8">
        <f>+'[1]J. J. Ált. Isk. össz.'!G27+'[1]Állati Hulladékk.'!G27+'[1]Óvoda'!G27+'[1]Szlovák. isk.összesen '!G27+'[1]Zeneisk.'!G27+'[1]Műv. Kp. össz.'!G27+'[1]Szoc. szolg. össz.'!G27+'[1]Szlovák önk. össz.'!G27+'[1]Cigány Kisebbs.'!G27+'[1]Önkorm. szakfel. össz.'!G27+'[1]Önkorm. fel. nem terv.'!G27+'[1]Önk. ig. össz.'!G27</f>
        <v>19644</v>
      </c>
      <c r="H27" s="8">
        <f>+'[1]J. J. Ált. Isk. össz.'!H27+'[1]Állati Hulladékk.'!H27+'[1]Óvoda'!H27+'[1]Szlovák. isk.összesen '!H27+'[1]Zeneisk.'!H27+'[1]Műv. Kp. össz.'!H27+'[1]Szoc. szolg. össz.'!H27+'[1]Szlovák önk. össz.'!H27+'[1]Cigány Kisebbs.'!H27+'[1]Önkorm. szakfel. össz.'!H27+'[1]Önkorm. fel. nem terv.'!H27+'[1]Önk. ig. össz.'!H27</f>
        <v>12830</v>
      </c>
      <c r="I27" s="8">
        <f>+'[1]J. J. Ált. Isk. össz.'!I27+'[1]Állati Hulladékk.'!I27+'[1]Óvoda'!I27+'[1]Szlovák. isk.összesen '!I27+'[1]Zeneisk.'!I27+'[1]Műv. Kp. össz.'!I27+'[1]Szoc. szolg. össz.'!I27+'[1]Szlovák önk. össz.'!I27+'[1]Cigány Kisebbs.'!I27+'[1]Önkorm. szakfel. össz.'!I27+'[1]Önkorm. fel. nem terv.'!I27+'[1]Önk. ig. össz.'!I27</f>
        <v>21832</v>
      </c>
      <c r="J27" s="8">
        <f>+'[1]J. J. Ált. Isk. össz.'!J27+'[1]Állati Hulladékk.'!J27+'[1]Óvoda'!J27+'[1]Szlovák. isk.összesen '!J27+'[1]Zeneisk.'!J27+'[1]Műv. Kp. össz.'!J27+'[1]Szoc. szolg. össz.'!J27+'[1]Szlovák önk. össz.'!J27+'[1]Cigány Kisebbs.'!J27+'[1]Önkorm. szakfel. össz.'!J27+'[1]Önkorm. fel. nem terv.'!J27+'[1]Önk. ig. össz.'!J27</f>
        <v>22379</v>
      </c>
      <c r="K27" s="8">
        <f>+'[1]J. J. Ált. Isk. össz.'!K27+'[1]Állati Hulladékk.'!K27+'[1]Óvoda'!K27+'[1]Szlovák. isk.összesen '!K27+'[1]Zeneisk.'!K27+'[1]Műv. Kp. össz.'!K27+'[1]Szoc. szolg. össz.'!K27+'[1]Szlovák önk. össz.'!K27+'[1]Cigány Kisebbs.'!K27+'[1]Önkorm. szakfel. össz.'!K27+'[1]Önkorm. fel. nem terv.'!K27+'[1]Önk. ig. össz.'!K27</f>
        <v>21094</v>
      </c>
      <c r="L27" s="8">
        <f>+'[1]J. J. Ált. Isk. össz.'!L27+'[1]Állati Hulladékk.'!L27+'[1]Óvoda'!L27+'[1]Szlovák. isk.összesen '!L27+'[1]Zeneisk.'!L27+'[1]Műv. Kp. össz.'!L27+'[1]Szoc. szolg. össz.'!L27+'[1]Szlovák önk. össz.'!L27+'[1]Cigány Kisebbs.'!L27+'[1]Önkorm. szakfel. össz.'!L27+'[1]Önkorm. fel. nem terv.'!L27+'[1]Önk. ig. össz.'!L27</f>
        <v>20782</v>
      </c>
      <c r="M27" s="8">
        <f>+'[1]J. J. Ált. Isk. össz.'!M27+'[1]Állati Hulladékk.'!M27+'[1]Óvoda'!M27+'[1]Szlovák. isk.összesen '!M27+'[1]Zeneisk.'!M27+'[1]Műv. Kp. össz.'!M27+'[1]Szoc. szolg. össz.'!M27+'[1]Szlovák önk. össz.'!M27+'[1]Cigány Kisebbs.'!M27+'[1]Önkorm. szakfel. össz.'!M27+'[1]Önkorm. fel. nem terv.'!M27+'[1]Önk. ig. össz.'!M27</f>
        <v>24160</v>
      </c>
      <c r="N27" s="4">
        <f>+'[1]J. J. Ált. Isk. össz.'!N27+'[1]Állati Hulladékk.'!N27+'[1]Óvoda'!N27+'[1]Szlovák. isk.összesen '!N27+'[1]Zeneisk.'!N27+'[1]Műv. Kp. össz.'!N27+'[1]Szoc. szolg. össz.'!N27+'[1]Szlovák önk. össz.'!N27+'[1]Cigány Kisebbs.'!N27+'[1]Önkorm. szakfel. össz.'!N27+'[1]Önkorm. fel. nem terv.'!N27+'[1]Önk. ig. össz.'!N27</f>
        <v>255966</v>
      </c>
    </row>
    <row r="28" spans="1:14" ht="15.75" customHeight="1">
      <c r="A28" s="7" t="s">
        <v>182</v>
      </c>
      <c r="B28" s="8">
        <f>+'[1]J. J. Ált. Isk. össz.'!B28+'[1]Állati Hulladékk.'!B28+'[1]Óvoda'!B28+'[1]Szlovák. isk.összesen '!B28+'[1]Zeneisk.'!B28+'[1]Műv. Kp. össz.'!B28+'[1]Szoc. szolg. össz.'!B28+'[1]Szlovák önk. össz.'!B28+'[1]Cigány Kisebbs.'!B28+'[1]Önkorm. szakfel. össz.'!B28+'[1]Önkorm. fel. nem terv.'!B28+'[1]Önk. ig. össz.'!B28</f>
        <v>4708</v>
      </c>
      <c r="C28" s="8">
        <f>+'[1]J. J. Ált. Isk. össz.'!C28+'[1]Állati Hulladékk.'!C28+'[1]Óvoda'!C28+'[1]Szlovák. isk.összesen '!C28+'[1]Zeneisk.'!C28+'[1]Műv. Kp. össz.'!C28+'[1]Szoc. szolg. össz.'!C28+'[1]Szlovák önk. össz.'!C28+'[1]Cigány Kisebbs.'!C28+'[1]Önkorm. szakfel. össz.'!C28+'[1]Önkorm. fel. nem terv.'!C28+'[1]Önk. ig. össz.'!C28</f>
        <v>7809</v>
      </c>
      <c r="D28" s="8">
        <f>+'[1]J. J. Ált. Isk. össz.'!D28+'[1]Állati Hulladékk.'!D28+'[1]Óvoda'!D28+'[1]Szlovák. isk.összesen '!D28+'[1]Zeneisk.'!D28+'[1]Műv. Kp. össz.'!D28+'[1]Szoc. szolg. össz.'!D28+'[1]Szlovák önk. össz.'!D28+'[1]Cigány Kisebbs.'!D28+'[1]Önkorm. szakfel. össz.'!D28+'[1]Önkorm. fel. nem terv.'!D28+'[1]Önk. ig. össz.'!D28</f>
        <v>6208</v>
      </c>
      <c r="E28" s="8">
        <f>+'[1]J. J. Ált. Isk. össz.'!E28+'[1]Állati Hulladékk.'!E28+'[1]Óvoda'!E28+'[1]Szlovák. isk.összesen '!E28+'[1]Zeneisk.'!E28+'[1]Műv. Kp. össz.'!E28+'[1]Szoc. szolg. össz.'!E28+'[1]Szlovák önk. össz.'!E28+'[1]Cigány Kisebbs.'!E28+'[1]Önkorm. szakfel. össz.'!E28+'[1]Önkorm. fel. nem terv.'!E28+'[1]Önk. ig. össz.'!E28</f>
        <v>6259</v>
      </c>
      <c r="F28" s="8">
        <f>+'[1]J. J. Ált. Isk. össz.'!F28+'[1]Állati Hulladékk.'!F28+'[1]Óvoda'!F28+'[1]Szlovák. isk.összesen '!F28+'[1]Zeneisk.'!F28+'[1]Műv. Kp. össz.'!F28+'[1]Szoc. szolg. össz.'!F28+'[1]Szlovák önk. össz.'!F28+'[1]Cigány Kisebbs.'!F28+'[1]Önkorm. szakfel. össz.'!F28+'[1]Önkorm. fel. nem terv.'!F28+'[1]Önk. ig. össz.'!F28</f>
        <v>4108</v>
      </c>
      <c r="G28" s="8">
        <f>+'[1]J. J. Ált. Isk. össz.'!G28+'[1]Állati Hulladékk.'!G28+'[1]Óvoda'!G28+'[1]Szlovák. isk.összesen '!G28+'[1]Zeneisk.'!G28+'[1]Műv. Kp. össz.'!G28+'[1]Szoc. szolg. össz.'!G28+'[1]Szlovák önk. össz.'!G28+'[1]Cigány Kisebbs.'!G28+'[1]Önkorm. szakfel. össz.'!G28+'[1]Önkorm. fel. nem terv.'!G28+'[1]Önk. ig. össz.'!G28</f>
        <v>3609</v>
      </c>
      <c r="H28" s="8">
        <f>+'[1]J. J. Ált. Isk. össz.'!H28+'[1]Állati Hulladékk.'!H28+'[1]Óvoda'!H28+'[1]Szlovák. isk.összesen '!H28+'[1]Zeneisk.'!H28+'[1]Műv. Kp. össz.'!H28+'[1]Szoc. szolg. össz.'!H28+'[1]Szlovák önk. össz.'!H28+'[1]Cigány Kisebbs.'!H28+'[1]Önkorm. szakfel. össz.'!H28+'[1]Önkorm. fel. nem terv.'!H28+'[1]Önk. ig. össz.'!H28</f>
        <v>3608</v>
      </c>
      <c r="I28" s="8">
        <f>+'[1]J. J. Ált. Isk. össz.'!I28+'[1]Állati Hulladékk.'!I28+'[1]Óvoda'!I28+'[1]Szlovák. isk.összesen '!I28+'[1]Zeneisk.'!I28+'[1]Műv. Kp. össz.'!I28+'[1]Szoc. szolg. össz.'!I28+'[1]Szlovák önk. össz.'!I28+'[1]Cigány Kisebbs.'!I28+'[1]Önkorm. szakfel. össz.'!I28+'[1]Önkorm. fel. nem terv.'!I28+'[1]Önk. ig. össz.'!I28</f>
        <v>4109</v>
      </c>
      <c r="J28" s="8">
        <f>+'[1]J. J. Ált. Isk. össz.'!J28+'[1]Állati Hulladékk.'!J28+'[1]Óvoda'!J28+'[1]Szlovák. isk.összesen '!J28+'[1]Zeneisk.'!J28+'[1]Műv. Kp. össz.'!J28+'[1]Szoc. szolg. össz.'!J28+'[1]Szlovák önk. össz.'!J28+'[1]Cigány Kisebbs.'!J28+'[1]Önkorm. szakfel. össz.'!J28+'[1]Önkorm. fel. nem terv.'!J28+'[1]Önk. ig. össz.'!J28</f>
        <v>3608</v>
      </c>
      <c r="K28" s="8">
        <f>+'[1]J. J. Ált. Isk. össz.'!K28+'[1]Állati Hulladékk.'!K28+'[1]Óvoda'!K28+'[1]Szlovák. isk.összesen '!K28+'[1]Zeneisk.'!K28+'[1]Műv. Kp. össz.'!K28+'[1]Szoc. szolg. össz.'!K28+'[1]Szlovák önk. össz.'!K28+'[1]Cigány Kisebbs.'!K28+'[1]Önkorm. szakfel. össz.'!K28+'[1]Önkorm. fel. nem terv.'!K28+'[1]Önk. ig. össz.'!K28</f>
        <v>2909</v>
      </c>
      <c r="L28" s="8">
        <f>+'[1]J. J. Ált. Isk. össz.'!L28+'[1]Állati Hulladékk.'!L28+'[1]Óvoda'!L28+'[1]Szlovák. isk.összesen '!L28+'[1]Zeneisk.'!L28+'[1]Műv. Kp. össz.'!L28+'[1]Szoc. szolg. össz.'!L28+'[1]Szlovák önk. össz.'!L28+'[1]Cigány Kisebbs.'!L28+'[1]Önkorm. szakfel. össz.'!L28+'[1]Önkorm. fel. nem terv.'!L28+'[1]Önk. ig. össz.'!L28</f>
        <v>3409</v>
      </c>
      <c r="M28" s="8">
        <f>+'[1]J. J. Ált. Isk. össz.'!M28+'[1]Állati Hulladékk.'!M28+'[1]Óvoda'!M28+'[1]Szlovák. isk.összesen '!M28+'[1]Zeneisk.'!M28+'[1]Műv. Kp. össz.'!M28+'[1]Szoc. szolg. össz.'!M28+'[1]Szlovák önk. össz.'!M28+'[1]Cigány Kisebbs.'!M28+'[1]Önkorm. szakfel. össz.'!M28+'[1]Önkorm. fel. nem terv.'!M28+'[1]Önk. ig. össz.'!M28</f>
        <v>2982</v>
      </c>
      <c r="N28" s="4">
        <f>+'[1]J. J. Ált. Isk. össz.'!N28+'[1]Állati Hulladékk.'!N28+'[1]Óvoda'!N28+'[1]Szlovák. isk.összesen '!N28+'[1]Zeneisk.'!N28+'[1]Műv. Kp. össz.'!N28+'[1]Szoc. szolg. össz.'!N28+'[1]Szlovák önk. össz.'!N28+'[1]Cigány Kisebbs.'!N28+'[1]Önkorm. szakfel. össz.'!N28+'[1]Önkorm. fel. nem terv.'!N28+'[1]Önk. ig. össz.'!N28</f>
        <v>53326</v>
      </c>
    </row>
    <row r="29" spans="1:14" ht="15.75" customHeight="1">
      <c r="A29" s="7" t="s">
        <v>183</v>
      </c>
      <c r="B29" s="8">
        <f>+'[1]J. J. Ált. Isk. össz.'!B29+'[1]Állati Hulladékk.'!B29+'[1]Óvoda'!B29+'[1]Szlovák. isk.összesen '!B29+'[1]Zeneisk.'!B29+'[1]Műv. Kp. össz.'!B29+'[1]Szoc. szolg. össz.'!B29+'[1]Szlovák önk. össz.'!B29+'[1]Cigány Kisebbs.'!B29+'[1]Önkorm. szakfel. össz.'!B29+'[1]Önkorm. fel. nem terv.'!B29+'[1]Önk. ig. össz.'!B29</f>
        <v>5992</v>
      </c>
      <c r="C29" s="8">
        <f>+'[1]J. J. Ált. Isk. össz.'!C29+'[1]Állati Hulladékk.'!C29+'[1]Óvoda'!C29+'[1]Szlovák. isk.összesen '!C29+'[1]Zeneisk.'!C29+'[1]Műv. Kp. össz.'!C29+'[1]Szoc. szolg. össz.'!C29+'[1]Szlovák önk. össz.'!C29+'[1]Cigány Kisebbs.'!C29+'[1]Önkorm. szakfel. össz.'!C29+'[1]Önkorm. fel. nem terv.'!C29+'[1]Önk. ig. össz.'!C29</f>
        <v>6103</v>
      </c>
      <c r="D29" s="8">
        <f>+'[1]J. J. Ált. Isk. össz.'!D29+'[1]Állati Hulladékk.'!D29+'[1]Óvoda'!D29+'[1]Szlovák. isk.összesen '!D29+'[1]Zeneisk.'!D29+'[1]Műv. Kp. össz.'!D29+'[1]Szoc. szolg. össz.'!D29+'[1]Szlovák önk. össz.'!D29+'[1]Cigány Kisebbs.'!D29+'[1]Önkorm. szakfel. össz.'!D29+'[1]Önkorm. fel. nem terv.'!D29+'[1]Önk. ig. össz.'!D29</f>
        <v>7992</v>
      </c>
      <c r="E29" s="8">
        <f>+'[1]J. J. Ált. Isk. össz.'!E29+'[1]Állati Hulladékk.'!E29+'[1]Óvoda'!E29+'[1]Szlovák. isk.összesen '!E29+'[1]Zeneisk.'!E29+'[1]Műv. Kp. össz.'!E29+'[1]Szoc. szolg. össz.'!E29+'[1]Szlovák önk. össz.'!E29+'[1]Cigány Kisebbs.'!E29+'[1]Önkorm. szakfel. össz.'!E29+'[1]Önkorm. fel. nem terv.'!E29+'[1]Önk. ig. össz.'!E29</f>
        <v>6993</v>
      </c>
      <c r="F29" s="8">
        <f>+'[1]J. J. Ált. Isk. össz.'!F29+'[1]Állati Hulladékk.'!F29+'[1]Óvoda'!F29+'[1]Szlovák. isk.összesen '!F29+'[1]Zeneisk.'!F29+'[1]Műv. Kp. össz.'!F29+'[1]Szoc. szolg. össz.'!F29+'[1]Szlovák önk. össz.'!F29+'[1]Cigány Kisebbs.'!F29+'[1]Önkorm. szakfel. össz.'!F29+'[1]Önkorm. fel. nem terv.'!F29+'[1]Önk. ig. össz.'!F29</f>
        <v>6492</v>
      </c>
      <c r="G29" s="8">
        <f>+'[1]J. J. Ált. Isk. össz.'!G29+'[1]Állati Hulladékk.'!G29+'[1]Óvoda'!G29+'[1]Szlovák. isk.összesen '!G29+'[1]Zeneisk.'!G29+'[1]Műv. Kp. össz.'!G29+'[1]Szoc. szolg. össz.'!G29+'[1]Szlovák önk. össz.'!G29+'[1]Cigány Kisebbs.'!G29+'[1]Önkorm. szakfel. össz.'!G29+'[1]Önkorm. fel. nem terv.'!G29+'[1]Önk. ig. össz.'!G29</f>
        <v>6093</v>
      </c>
      <c r="H29" s="8">
        <f>+'[1]J. J. Ált. Isk. össz.'!H29+'[1]Állati Hulladékk.'!H29+'[1]Óvoda'!H29+'[1]Szlovák. isk.összesen '!H29+'[1]Zeneisk.'!H29+'[1]Műv. Kp. össz.'!H29+'[1]Szoc. szolg. össz.'!H29+'[1]Szlovák önk. össz.'!H29+'[1]Cigány Kisebbs.'!H29+'[1]Önkorm. szakfel. össz.'!H29+'[1]Önkorm. fel. nem terv.'!H29+'[1]Önk. ig. össz.'!H29</f>
        <v>6002</v>
      </c>
      <c r="I29" s="8">
        <f>+'[1]J. J. Ált. Isk. össz.'!I29+'[1]Állati Hulladékk.'!I29+'[1]Óvoda'!I29+'[1]Szlovák. isk.összesen '!I29+'[1]Zeneisk.'!I29+'[1]Műv. Kp. össz.'!I29+'[1]Szoc. szolg. össz.'!I29+'[1]Szlovák önk. össz.'!I29+'[1]Cigány Kisebbs.'!I29+'[1]Önkorm. szakfel. össz.'!I29+'[1]Önkorm. fel. nem terv.'!I29+'[1]Önk. ig. össz.'!I29</f>
        <v>5913</v>
      </c>
      <c r="J29" s="8">
        <f>+'[1]J. J. Ált. Isk. össz.'!J29+'[1]Állati Hulladékk.'!J29+'[1]Óvoda'!J29+'[1]Szlovák. isk.összesen '!J29+'[1]Zeneisk.'!J29+'[1]Műv. Kp. össz.'!J29+'[1]Szoc. szolg. össz.'!J29+'[1]Szlovák önk. össz.'!J29+'[1]Cigány Kisebbs.'!J29+'[1]Önkorm. szakfel. össz.'!J29+'[1]Önkorm. fel. nem terv.'!J29+'[1]Önk. ig. össz.'!J29</f>
        <v>6056</v>
      </c>
      <c r="K29" s="8">
        <f>+'[1]J. J. Ált. Isk. össz.'!K29+'[1]Állati Hulladékk.'!K29+'[1]Óvoda'!K29+'[1]Szlovák. isk.összesen '!K29+'[1]Zeneisk.'!K29+'[1]Műv. Kp. össz.'!K29+'[1]Szoc. szolg. össz.'!K29+'[1]Szlovák önk. össz.'!K29+'[1]Cigány Kisebbs.'!K29+'[1]Önkorm. szakfel. össz.'!K29+'[1]Önkorm. fel. nem terv.'!K29+'[1]Önk. ig. össz.'!K29</f>
        <v>5997</v>
      </c>
      <c r="L29" s="8">
        <f>+'[1]J. J. Ált. Isk. össz.'!L29+'[1]Állati Hulladékk.'!L29+'[1]Óvoda'!L29+'[1]Szlovák. isk.összesen '!L29+'[1]Zeneisk.'!L29+'[1]Műv. Kp. össz.'!L29+'[1]Szoc. szolg. össz.'!L29+'[1]Szlovák önk. össz.'!L29+'[1]Cigány Kisebbs.'!L29+'[1]Önkorm. szakfel. össz.'!L29+'[1]Önkorm. fel. nem terv.'!L29+'[1]Önk. ig. össz.'!L29</f>
        <v>6056</v>
      </c>
      <c r="M29" s="8">
        <f>+'[1]J. J. Ált. Isk. össz.'!M29+'[1]Állati Hulladékk.'!M29+'[1]Óvoda'!M29+'[1]Szlovák. isk.összesen '!M29+'[1]Zeneisk.'!M29+'[1]Műv. Kp. össz.'!M29+'[1]Szoc. szolg. össz.'!M29+'[1]Szlovák önk. össz.'!M29+'[1]Cigány Kisebbs.'!M29+'[1]Önkorm. szakfel. össz.'!M29+'[1]Önkorm. fel. nem terv.'!M29+'[1]Önk. ig. össz.'!M29</f>
        <v>6729</v>
      </c>
      <c r="N29" s="4">
        <f>+'[1]J. J. Ált. Isk. össz.'!N29+'[1]Állati Hulladékk.'!N29+'[1]Óvoda'!N29+'[1]Szlovák. isk.összesen '!N29+'[1]Zeneisk.'!N29+'[1]Műv. Kp. össz.'!N29+'[1]Szoc. szolg. össz.'!N29+'[1]Szlovák önk. össz.'!N29+'[1]Cigány Kisebbs.'!N29+'[1]Önkorm. szakfel. össz.'!N29+'[1]Önkorm. fel. nem terv.'!N29+'[1]Önk. ig. össz.'!N29</f>
        <v>76418</v>
      </c>
    </row>
    <row r="30" spans="1:14" ht="15.75" customHeight="1">
      <c r="A30" s="7" t="s">
        <v>184</v>
      </c>
      <c r="B30" s="8">
        <f>+'[1]J. J. Ált. Isk. össz.'!B30+'[1]Állati Hulladékk.'!B30+'[1]Óvoda'!B30+'[1]Szlovák. isk.összesen '!B30+'[1]Zeneisk.'!B30+'[1]Műv. Kp. össz.'!B30+'[1]Szoc. szolg. össz.'!B30+'[1]Szlovák önk. össz.'!B30+'[1]Cigány Kisebbs.'!B30+'[1]Önkorm. szakfel. össz.'!B30+'[1]Önkorm. fel. nem terv.'!B30+'[1]Önk. ig. össz.'!B30</f>
        <v>90</v>
      </c>
      <c r="C30" s="8">
        <f>+'[1]J. J. Ált. Isk. össz.'!C30+'[1]Állati Hulladékk.'!C30+'[1]Óvoda'!C30+'[1]Szlovák. isk.összesen '!C30+'[1]Zeneisk.'!C30+'[1]Műv. Kp. össz.'!C30+'[1]Szoc. szolg. össz.'!C30+'[1]Szlovák önk. össz.'!C30+'[1]Cigány Kisebbs.'!C30+'[1]Önkorm. szakfel. össz.'!C30+'[1]Önkorm. fel. nem terv.'!C30+'[1]Önk. ig. össz.'!C30</f>
        <v>312</v>
      </c>
      <c r="D30" s="8">
        <f>+'[1]J. J. Ált. Isk. össz.'!D30+'[1]Állati Hulladékk.'!D30+'[1]Óvoda'!D30+'[1]Szlovák. isk.összesen '!D30+'[1]Zeneisk.'!D30+'[1]Műv. Kp. össz.'!D30+'[1]Szoc. szolg. össz.'!D30+'[1]Szlovák önk. össz.'!D30+'[1]Cigány Kisebbs.'!D30+'[1]Önkorm. szakfel. össz.'!D30+'[1]Önkorm. fel. nem terv.'!D30+'[1]Önk. ig. össz.'!D30</f>
        <v>179</v>
      </c>
      <c r="E30" s="8">
        <f>+'[1]J. J. Ált. Isk. össz.'!E30+'[1]Állati Hulladékk.'!E30+'[1]Óvoda'!E30+'[1]Szlovák. isk.összesen '!E30+'[1]Zeneisk.'!E30+'[1]Műv. Kp. össz.'!E30+'[1]Szoc. szolg. össz.'!E30+'[1]Szlovák önk. össz.'!E30+'[1]Cigány Kisebbs.'!E30+'[1]Önkorm. szakfel. össz.'!E30+'[1]Önkorm. fel. nem terv.'!E30+'[1]Önk. ig. össz.'!E30</f>
        <v>179</v>
      </c>
      <c r="F30" s="8">
        <f>+'[1]J. J. Ált. Isk. össz.'!F30+'[1]Állati Hulladékk.'!F30+'[1]Óvoda'!F30+'[1]Szlovák. isk.összesen '!F30+'[1]Zeneisk.'!F30+'[1]Műv. Kp. össz.'!F30+'[1]Szoc. szolg. össz.'!F30+'[1]Szlovák önk. össz.'!F30+'[1]Cigány Kisebbs.'!F30+'[1]Önkorm. szakfel. össz.'!F30+'[1]Önkorm. fel. nem terv.'!F30+'[1]Önk. ig. össz.'!F30</f>
        <v>347</v>
      </c>
      <c r="G30" s="8">
        <f>+'[1]J. J. Ált. Isk. össz.'!G30+'[1]Állati Hulladékk.'!G30+'[1]Óvoda'!G30+'[1]Szlovák. isk.összesen '!G30+'[1]Zeneisk.'!G30+'[1]Műv. Kp. össz.'!G30+'[1]Szoc. szolg. össz.'!G30+'[1]Szlovák önk. össz.'!G30+'[1]Cigány Kisebbs.'!G30+'[1]Önkorm. szakfel. össz.'!G30+'[1]Önkorm. fel. nem terv.'!G30+'[1]Önk. ig. össz.'!G30</f>
        <v>179</v>
      </c>
      <c r="H30" s="8">
        <f>+'[1]J. J. Ált. Isk. össz.'!H30+'[1]Állati Hulladékk.'!H30+'[1]Óvoda'!H30+'[1]Szlovák. isk.összesen '!H30+'[1]Zeneisk.'!H30+'[1]Műv. Kp. össz.'!H30+'[1]Szoc. szolg. össz.'!H30+'[1]Szlovák önk. össz.'!H30+'[1]Cigány Kisebbs.'!H30+'[1]Önkorm. szakfel. össz.'!H30+'[1]Önkorm. fel. nem terv.'!H30+'[1]Önk. ig. össz.'!H30</f>
        <v>0</v>
      </c>
      <c r="I30" s="8">
        <f>+'[1]J. J. Ált. Isk. össz.'!I30+'[1]Állati Hulladékk.'!I30+'[1]Óvoda'!I30+'[1]Szlovák. isk.összesen '!I30+'[1]Zeneisk.'!I30+'[1]Műv. Kp. össz.'!I30+'[1]Szoc. szolg. össz.'!I30+'[1]Szlovák önk. össz.'!I30+'[1]Cigány Kisebbs.'!I30+'[1]Önkorm. szakfel. össz.'!I30+'[1]Önkorm. fel. nem terv.'!I30+'[1]Önk. ig. össz.'!I30</f>
        <v>3943</v>
      </c>
      <c r="J30" s="8">
        <f>+'[1]J. J. Ált. Isk. össz.'!J30+'[1]Állati Hulladékk.'!J30+'[1]Óvoda'!J30+'[1]Szlovák. isk.összesen '!J30+'[1]Zeneisk.'!J30+'[1]Műv. Kp. össz.'!J30+'[1]Szoc. szolg. össz.'!J30+'[1]Szlovák önk. össz.'!J30+'[1]Cigány Kisebbs.'!J30+'[1]Önkorm. szakfel. össz.'!J30+'[1]Önkorm. fel. nem terv.'!J30+'[1]Önk. ig. össz.'!J30</f>
        <v>179</v>
      </c>
      <c r="K30" s="8">
        <f>+'[1]J. J. Ált. Isk. össz.'!K30+'[1]Állati Hulladékk.'!K30+'[1]Óvoda'!K30+'[1]Szlovák. isk.összesen '!K30+'[1]Zeneisk.'!K30+'[1]Műv. Kp. össz.'!K30+'[1]Szoc. szolg. össz.'!K30+'[1]Szlovák önk. össz.'!K30+'[1]Cigány Kisebbs.'!K30+'[1]Önkorm. szakfel. össz.'!K30+'[1]Önkorm. fel. nem terv.'!K30+'[1]Önk. ig. össz.'!K30</f>
        <v>1446</v>
      </c>
      <c r="L30" s="8">
        <f>+'[1]J. J. Ált. Isk. össz.'!L30+'[1]Állati Hulladékk.'!L30+'[1]Óvoda'!L30+'[1]Szlovák. isk.összesen '!L30+'[1]Zeneisk.'!L30+'[1]Műv. Kp. össz.'!L30+'[1]Szoc. szolg. össz.'!L30+'[1]Szlovák önk. össz.'!L30+'[1]Cigány Kisebbs.'!L30+'[1]Önkorm. szakfel. össz.'!L30+'[1]Önkorm. fel. nem terv.'!L30+'[1]Önk. ig. össz.'!L30</f>
        <v>209</v>
      </c>
      <c r="M30" s="8">
        <f>+'[1]J. J. Ált. Isk. össz.'!M30+'[1]Állati Hulladékk.'!M30+'[1]Óvoda'!M30+'[1]Szlovák. isk.összesen '!M30+'[1]Zeneisk.'!M30+'[1]Műv. Kp. össz.'!M30+'[1]Szoc. szolg. össz.'!M30+'[1]Szlovák önk. össz.'!M30+'[1]Cigány Kisebbs.'!M30+'[1]Önkorm. szakfel. össz.'!M30+'[1]Önkorm. fel. nem terv.'!M30+'[1]Önk. ig. össz.'!M30</f>
        <v>179</v>
      </c>
      <c r="N30" s="4">
        <f>+'[1]J. J. Ált. Isk. össz.'!N30+'[1]Állati Hulladékk.'!N30+'[1]Óvoda'!N30+'[1]Szlovák. isk.összesen '!N30+'[1]Zeneisk.'!N30+'[1]Műv. Kp. össz.'!N30+'[1]Szoc. szolg. össz.'!N30+'[1]Szlovák önk. össz.'!N30+'[1]Cigány Kisebbs.'!N30+'[1]Önkorm. szakfel. össz.'!N30+'[1]Önkorm. fel. nem terv.'!N30+'[1]Önk. ig. össz.'!N30</f>
        <v>7242</v>
      </c>
    </row>
    <row r="31" spans="1:14" ht="15.75" customHeight="1">
      <c r="A31" s="7" t="s">
        <v>185</v>
      </c>
      <c r="B31" s="8">
        <f>+'[1]J. J. Ált. Isk. össz.'!B31+'[1]Állati Hulladékk.'!B31+'[1]Óvoda'!B31+'[1]Szlovák. isk.összesen '!B31+'[1]Zeneisk.'!B31+'[1]Műv. Kp. össz.'!B31+'[1]Szoc. szolg. össz.'!B31+'[1]Szlovák önk. össz.'!B31+'[1]Cigány Kisebbs.'!B31+'[1]Önkorm. szakfel. össz.'!B31+'[1]Önkorm. fel. nem terv.'!B31+'[1]Önk. ig. össz.'!B31</f>
        <v>11230</v>
      </c>
      <c r="C31" s="8">
        <f>+'[1]J. J. Ált. Isk. össz.'!C31+'[1]Állati Hulladékk.'!C31+'[1]Óvoda'!C31+'[1]Szlovák. isk.összesen '!C31+'[1]Zeneisk.'!C31+'[1]Műv. Kp. össz.'!C31+'[1]Szoc. szolg. össz.'!C31+'[1]Szlovák önk. össz.'!C31+'[1]Cigány Kisebbs.'!C31+'[1]Önkorm. szakfel. össz.'!C31+'[1]Önkorm. fel. nem terv.'!C31+'[1]Önk. ig. össz.'!C31</f>
        <v>4800</v>
      </c>
      <c r="D31" s="8">
        <f>+'[1]J. J. Ált. Isk. össz.'!D31+'[1]Állati Hulladékk.'!D31+'[1]Óvoda'!D31+'[1]Szlovák. isk.összesen '!D31+'[1]Zeneisk.'!D31+'[1]Műv. Kp. össz.'!D31+'[1]Szoc. szolg. össz.'!D31+'[1]Szlovák önk. össz.'!D31+'[1]Cigány Kisebbs.'!D31+'[1]Önkorm. szakfel. össz.'!D31+'[1]Önkorm. fel. nem terv.'!D31+'[1]Önk. ig. össz.'!D31</f>
        <v>3754</v>
      </c>
      <c r="E31" s="8">
        <f>+'[1]J. J. Ált. Isk. össz.'!E31+'[1]Állati Hulladékk.'!E31+'[1]Óvoda'!E31+'[1]Szlovák. isk.összesen '!E31+'[1]Zeneisk.'!E31+'[1]Műv. Kp. össz.'!E31+'[1]Szoc. szolg. össz.'!E31+'[1]Szlovák önk. össz.'!E31+'[1]Cigány Kisebbs.'!E31+'[1]Önkorm. szakfel. össz.'!E31+'[1]Önkorm. fel. nem terv.'!E31+'[1]Önk. ig. össz.'!E31</f>
        <v>181</v>
      </c>
      <c r="F31" s="8">
        <f>+'[1]J. J. Ált. Isk. össz.'!F31+'[1]Állati Hulladékk.'!F31+'[1]Óvoda'!F31+'[1]Szlovák. isk.összesen '!F31+'[1]Zeneisk.'!F31+'[1]Műv. Kp. össz.'!F31+'[1]Szoc. szolg. össz.'!F31+'[1]Szlovák önk. össz.'!F31+'[1]Cigány Kisebbs.'!F31+'[1]Önkorm. szakfel. össz.'!F31+'[1]Önkorm. fel. nem terv.'!F31+'[1]Önk. ig. össz.'!F31</f>
        <v>18101</v>
      </c>
      <c r="G31" s="8">
        <f>+'[1]J. J. Ált. Isk. össz.'!G31+'[1]Állati Hulladékk.'!G31+'[1]Óvoda'!G31+'[1]Szlovák. isk.összesen '!G31+'[1]Zeneisk.'!G31+'[1]Műv. Kp. össz.'!G31+'[1]Szoc. szolg. össz.'!G31+'[1]Szlovák önk. össz.'!G31+'[1]Cigány Kisebbs.'!G31+'[1]Önkorm. szakfel. össz.'!G31+'[1]Önkorm. fel. nem terv.'!G31+'[1]Önk. ig. össz.'!G31</f>
        <v>15524</v>
      </c>
      <c r="H31" s="8">
        <f>+'[1]J. J. Ált. Isk. össz.'!H31+'[1]Állati Hulladékk.'!H31+'[1]Óvoda'!H31+'[1]Szlovák. isk.összesen '!H31+'[1]Zeneisk.'!H31+'[1]Műv. Kp. össz.'!H31+'[1]Szoc. szolg. össz.'!H31+'[1]Szlovák önk. össz.'!H31+'[1]Cigány Kisebbs.'!H31+'[1]Önkorm. szakfel. össz.'!H31+'[1]Önkorm. fel. nem terv.'!H31+'[1]Önk. ig. össz.'!H31</f>
        <v>53447</v>
      </c>
      <c r="I31" s="8">
        <f>+'[1]J. J. Ált. Isk. össz.'!I31+'[1]Állati Hulladékk.'!I31+'[1]Óvoda'!I31+'[1]Szlovák. isk.összesen '!I31+'[1]Zeneisk.'!I31+'[1]Műv. Kp. össz.'!I31+'[1]Szoc. szolg. össz.'!I31+'[1]Szlovák önk. össz.'!I31+'[1]Cigány Kisebbs.'!I31+'[1]Önkorm. szakfel. össz.'!I31+'[1]Önkorm. fel. nem terv.'!I31+'[1]Önk. ig. össz.'!I31</f>
        <v>54206</v>
      </c>
      <c r="J31" s="8">
        <f>+'[1]J. J. Ált. Isk. össz.'!J31+'[1]Állati Hulladékk.'!J31+'[1]Óvoda'!J31+'[1]Szlovák. isk.összesen '!J31+'[1]Zeneisk.'!J31+'[1]Műv. Kp. össz.'!J31+'[1]Szoc. szolg. össz.'!J31+'[1]Szlovák önk. össz.'!J31+'[1]Cigány Kisebbs.'!J31+'[1]Önkorm. szakfel. össz.'!J31+'[1]Önkorm. fel. nem terv.'!J31+'[1]Önk. ig. össz.'!J31</f>
        <v>102559</v>
      </c>
      <c r="K31" s="8">
        <f>+'[1]J. J. Ált. Isk. össz.'!K31+'[1]Állati Hulladékk.'!K31+'[1]Óvoda'!K31+'[1]Szlovák. isk.összesen '!K31+'[1]Zeneisk.'!K31+'[1]Műv. Kp. össz.'!K31+'[1]Szoc. szolg. össz.'!K31+'[1]Szlovák önk. össz.'!K31+'[1]Cigány Kisebbs.'!K31+'[1]Önkorm. szakfel. össz.'!K31+'[1]Önkorm. fel. nem terv.'!K31+'[1]Önk. ig. össz.'!K31</f>
        <v>61038</v>
      </c>
      <c r="L31" s="8">
        <f>+'[1]J. J. Ált. Isk. össz.'!L31+'[1]Állati Hulladékk.'!L31+'[1]Óvoda'!L31+'[1]Szlovák. isk.összesen '!L31+'[1]Zeneisk.'!L31+'[1]Műv. Kp. össz.'!L31+'[1]Szoc. szolg. össz.'!L31+'[1]Szlovák önk. össz.'!L31+'[1]Cigány Kisebbs.'!L31+'[1]Önkorm. szakfel. össz.'!L31+'[1]Önkorm. fel. nem terv.'!L31+'[1]Önk. ig. össz.'!L31</f>
        <v>4881</v>
      </c>
      <c r="M31" s="8">
        <f>+'[1]J. J. Ált. Isk. össz.'!M31+'[1]Állati Hulladékk.'!M31+'[1]Óvoda'!M31+'[1]Szlovák. isk.összesen '!M31+'[1]Zeneisk.'!M31+'[1]Műv. Kp. össz.'!M31+'[1]Szoc. szolg. össz.'!M31+'[1]Szlovák önk. össz.'!M31+'[1]Cigány Kisebbs.'!M31+'[1]Önkorm. szakfel. össz.'!M31+'[1]Önkorm. fel. nem terv.'!M31+'[1]Önk. ig. össz.'!M31</f>
        <v>20042</v>
      </c>
      <c r="N31" s="4">
        <f>+'[1]J. J. Ált. Isk. össz.'!N31+'[1]Állati Hulladékk.'!N31+'[1]Óvoda'!N31+'[1]Szlovák. isk.összesen '!N31+'[1]Zeneisk.'!N31+'[1]Műv. Kp. össz.'!N31+'[1]Szoc. szolg. össz.'!N31+'[1]Szlovák önk. össz.'!N31+'[1]Cigány Kisebbs.'!N31+'[1]Önkorm. szakfel. össz.'!N31+'[1]Önkorm. fel. nem terv.'!N31+'[1]Önk. ig. össz.'!N31</f>
        <v>349763</v>
      </c>
    </row>
    <row r="32" spans="1:14" ht="15.75" customHeight="1">
      <c r="A32" s="7" t="s">
        <v>186</v>
      </c>
      <c r="B32" s="8">
        <f>+'[1]J. J. Ált. Isk. össz.'!B32+'[1]Állati Hulladékk.'!B32+'[1]Óvoda'!B32+'[1]Szlovák. isk.összesen '!B32+'[1]Zeneisk.'!B32+'[1]Műv. Kp. össz.'!B32+'[1]Szoc. szolg. össz.'!B32+'[1]Szlovák önk. össz.'!B32+'[1]Cigány Kisebbs.'!B32+'[1]Önkorm. szakfel. össz.'!B32+'[1]Önkorm. fel. nem terv.'!B32+'[1]Önk. ig. össz.'!B32</f>
        <v>0</v>
      </c>
      <c r="C32" s="8">
        <f>+'[1]J. J. Ált. Isk. össz.'!C32+'[1]Állati Hulladékk.'!C32+'[1]Óvoda'!C32+'[1]Szlovák. isk.összesen '!C32+'[1]Zeneisk.'!C32+'[1]Műv. Kp. össz.'!C32+'[1]Szoc. szolg. össz.'!C32+'[1]Szlovák önk. össz.'!C32+'[1]Cigány Kisebbs.'!C32+'[1]Önkorm. szakfel. össz.'!C32+'[1]Önkorm. fel. nem terv.'!C32+'[1]Önk. ig. össz.'!C32</f>
        <v>0</v>
      </c>
      <c r="D32" s="8">
        <f>+'[1]J. J. Ált. Isk. össz.'!D32+'[1]Állati Hulladékk.'!D32+'[1]Óvoda'!D32+'[1]Szlovák. isk.összesen '!D32+'[1]Zeneisk.'!D32+'[1]Műv. Kp. össz.'!D32+'[1]Szoc. szolg. össz.'!D32+'[1]Szlovák önk. össz.'!D32+'[1]Cigány Kisebbs.'!D32+'[1]Önkorm. szakfel. össz.'!D32+'[1]Önkorm. fel. nem terv.'!D32+'[1]Önk. ig. össz.'!D32</f>
        <v>2500</v>
      </c>
      <c r="E32" s="8">
        <f>+'[1]J. J. Ált. Isk. össz.'!E32+'[1]Állati Hulladékk.'!E32+'[1]Óvoda'!E32+'[1]Szlovák. isk.összesen '!E32+'[1]Zeneisk.'!E32+'[1]Műv. Kp. össz.'!E32+'[1]Szoc. szolg. össz.'!E32+'[1]Szlovák önk. össz.'!E32+'[1]Cigány Kisebbs.'!E32+'[1]Önkorm. szakfel. össz.'!E32+'[1]Önkorm. fel. nem terv.'!E32+'[1]Önk. ig. össz.'!E32</f>
        <v>0</v>
      </c>
      <c r="F32" s="8">
        <f>+'[1]J. J. Ált. Isk. össz.'!F32+'[1]Állati Hulladékk.'!F32+'[1]Óvoda'!F32+'[1]Szlovák. isk.összesen '!F32+'[1]Zeneisk.'!F32+'[1]Műv. Kp. össz.'!F32+'[1]Szoc. szolg. össz.'!F32+'[1]Szlovák önk. össz.'!F32+'[1]Cigány Kisebbs.'!F32+'[1]Önkorm. szakfel. össz.'!F32+'[1]Önkorm. fel. nem terv.'!F32+'[1]Önk. ig. össz.'!F32</f>
        <v>0</v>
      </c>
      <c r="G32" s="8">
        <f>+'[1]J. J. Ált. Isk. össz.'!G32+'[1]Állati Hulladékk.'!G32+'[1]Óvoda'!G32+'[1]Szlovák. isk.összesen '!G32+'[1]Zeneisk.'!G32+'[1]Műv. Kp. össz.'!G32+'[1]Szoc. szolg. össz.'!G32+'[1]Szlovák önk. össz.'!G32+'[1]Cigány Kisebbs.'!G32+'[1]Önkorm. szakfel. össz.'!G32+'[1]Önkorm. fel. nem terv.'!G32+'[1]Önk. ig. össz.'!G32</f>
        <v>2500</v>
      </c>
      <c r="H32" s="8">
        <f>+'[1]J. J. Ált. Isk. össz.'!H32+'[1]Állati Hulladékk.'!H32+'[1]Óvoda'!H32+'[1]Szlovák. isk.összesen '!H32+'[1]Zeneisk.'!H32+'[1]Műv. Kp. össz.'!H32+'[1]Szoc. szolg. össz.'!H32+'[1]Szlovák önk. össz.'!H32+'[1]Cigány Kisebbs.'!H32+'[1]Önkorm. szakfel. össz.'!H32+'[1]Önkorm. fel. nem terv.'!H32+'[1]Önk. ig. össz.'!H32</f>
        <v>0</v>
      </c>
      <c r="I32" s="8">
        <f>+'[1]J. J. Ált. Isk. össz.'!I32+'[1]Állati Hulladékk.'!I32+'[1]Óvoda'!I32+'[1]Szlovák. isk.összesen '!I32+'[1]Zeneisk.'!I32+'[1]Műv. Kp. össz.'!I32+'[1]Szoc. szolg. össz.'!I32+'[1]Szlovák önk. össz.'!I32+'[1]Cigány Kisebbs.'!I32+'[1]Önkorm. szakfel. össz.'!I32+'[1]Önkorm. fel. nem terv.'!I32+'[1]Önk. ig. össz.'!I32</f>
        <v>0</v>
      </c>
      <c r="J32" s="8">
        <f>+'[1]J. J. Ált. Isk. össz.'!J32+'[1]Állati Hulladékk.'!J32+'[1]Óvoda'!J32+'[1]Szlovák. isk.összesen '!J32+'[1]Zeneisk.'!J32+'[1]Műv. Kp. össz.'!J32+'[1]Szoc. szolg. össz.'!J32+'[1]Szlovák önk. össz.'!J32+'[1]Cigány Kisebbs.'!J32+'[1]Önkorm. szakfel. össz.'!J32+'[1]Önkorm. fel. nem terv.'!J32+'[1]Önk. ig. össz.'!J32</f>
        <v>2500</v>
      </c>
      <c r="K32" s="8">
        <f>+'[1]J. J. Ált. Isk. össz.'!K32+'[1]Állati Hulladékk.'!K32+'[1]Óvoda'!K32+'[1]Szlovák. isk.összesen '!K32+'[1]Zeneisk.'!K32+'[1]Műv. Kp. össz.'!K32+'[1]Szoc. szolg. össz.'!K32+'[1]Szlovák önk. össz.'!K32+'[1]Cigány Kisebbs.'!K32+'[1]Önkorm. szakfel. össz.'!K32+'[1]Önkorm. fel. nem terv.'!K32+'[1]Önk. ig. össz.'!K32</f>
        <v>0</v>
      </c>
      <c r="L32" s="8">
        <f>+'[1]J. J. Ált. Isk. össz.'!L32+'[1]Állati Hulladékk.'!L32+'[1]Óvoda'!L32+'[1]Szlovák. isk.összesen '!L32+'[1]Zeneisk.'!L32+'[1]Műv. Kp. össz.'!L32+'[1]Szoc. szolg. össz.'!L32+'[1]Szlovák önk. össz.'!L32+'[1]Cigány Kisebbs.'!L32+'[1]Önkorm. szakfel. össz.'!L32+'[1]Önkorm. fel. nem terv.'!L32+'[1]Önk. ig. össz.'!L32</f>
        <v>0</v>
      </c>
      <c r="M32" s="8">
        <f>+'[1]J. J. Ált. Isk. össz.'!M32+'[1]Állati Hulladékk.'!M32+'[1]Óvoda'!M32+'[1]Szlovák. isk.összesen '!M32+'[1]Zeneisk.'!M32+'[1]Műv. Kp. össz.'!M32+'[1]Szoc. szolg. össz.'!M32+'[1]Szlovák önk. össz.'!M32+'[1]Cigány Kisebbs.'!M32+'[1]Önkorm. szakfel. össz.'!M32+'[1]Önkorm. fel. nem terv.'!M32+'[1]Önk. ig. össz.'!M32</f>
        <v>2500</v>
      </c>
      <c r="N32" s="4">
        <f>+'[1]J. J. Ált. Isk. össz.'!N32+'[1]Állati Hulladékk.'!N32+'[1]Óvoda'!N32+'[1]Szlovák. isk.összesen '!N32+'[1]Zeneisk.'!N32+'[1]Műv. Kp. össz.'!N32+'[1]Szoc. szolg. össz.'!N32+'[1]Szlovák önk. össz.'!N32+'[1]Cigány Kisebbs.'!N32+'[1]Önkorm. szakfel. össz.'!N32+'[1]Önkorm. fel. nem terv.'!N32+'[1]Önk. ig. össz.'!N32</f>
        <v>10000</v>
      </c>
    </row>
    <row r="33" spans="1:14" ht="15.75" customHeight="1">
      <c r="A33" s="7" t="s">
        <v>187</v>
      </c>
      <c r="B33" s="8">
        <f>+'[1]J. J. Ált. Isk. össz.'!B33+'[1]Állati Hulladékk.'!B33+'[1]Óvoda'!B33+'[1]Szlovák. isk.összesen '!B33+'[1]Zeneisk.'!B33+'[1]Műv. Kp. össz.'!B33+'[1]Szoc. szolg. össz.'!B33+'[1]Szlovák önk. össz.'!B33+'[1]Cigány Kisebbs.'!B33+'[1]Önkorm. szakfel. össz.'!B33+'[1]Önkorm. fel. nem terv.'!B33+'[1]Önk. ig. össz.'!B33</f>
        <v>167</v>
      </c>
      <c r="C33" s="8">
        <f>+'[1]J. J. Ált. Isk. össz.'!C33+'[1]Állati Hulladékk.'!C33+'[1]Óvoda'!C33+'[1]Szlovák. isk.összesen '!C33+'[1]Zeneisk.'!C33+'[1]Műv. Kp. össz.'!C33+'[1]Szoc. szolg. össz.'!C33+'[1]Szlovák önk. össz.'!C33+'[1]Cigány Kisebbs.'!C33+'[1]Önkorm. szakfel. össz.'!C33+'[1]Önkorm. fel. nem terv.'!C33+'[1]Önk. ig. össz.'!C33</f>
        <v>167</v>
      </c>
      <c r="D33" s="8">
        <f>+'[1]J. J. Ált. Isk. össz.'!D33+'[1]Állati Hulladékk.'!D33+'[1]Óvoda'!D33+'[1]Szlovák. isk.összesen '!D33+'[1]Zeneisk.'!D33+'[1]Műv. Kp. össz.'!D33+'[1]Szoc. szolg. össz.'!D33+'[1]Szlovák önk. össz.'!D33+'[1]Cigány Kisebbs.'!D33+'[1]Önkorm. szakfel. össz.'!D33+'[1]Önkorm. fel. nem terv.'!D33+'[1]Önk. ig. össz.'!D33</f>
        <v>167</v>
      </c>
      <c r="E33" s="8">
        <f>+'[1]J. J. Ált. Isk. össz.'!E33+'[1]Állati Hulladékk.'!E33+'[1]Óvoda'!E33+'[1]Szlovák. isk.összesen '!E33+'[1]Zeneisk.'!E33+'[1]Műv. Kp. össz.'!E33+'[1]Szoc. szolg. össz.'!E33+'[1]Szlovák önk. össz.'!E33+'[1]Cigány Kisebbs.'!E33+'[1]Önkorm. szakfel. össz.'!E33+'[1]Önkorm. fel. nem terv.'!E33+'[1]Önk. ig. össz.'!E33</f>
        <v>167</v>
      </c>
      <c r="F33" s="8">
        <f>+'[1]J. J. Ált. Isk. össz.'!F33+'[1]Állati Hulladékk.'!F33+'[1]Óvoda'!F33+'[1]Szlovák. isk.összesen '!F33+'[1]Zeneisk.'!F33+'[1]Műv. Kp. össz.'!F33+'[1]Szoc. szolg. össz.'!F33+'[1]Szlovák önk. össz.'!F33+'[1]Cigány Kisebbs.'!F33+'[1]Önkorm. szakfel. össz.'!F33+'[1]Önkorm. fel. nem terv.'!F33+'[1]Önk. ig. össz.'!F33</f>
        <v>167</v>
      </c>
      <c r="G33" s="8">
        <f>+'[1]J. J. Ált. Isk. össz.'!G33+'[1]Állati Hulladékk.'!G33+'[1]Óvoda'!G33+'[1]Szlovák. isk.összesen '!G33+'[1]Zeneisk.'!G33+'[1]Műv. Kp. össz.'!G33+'[1]Szoc. szolg. össz.'!G33+'[1]Szlovák önk. össz.'!G33+'[1]Cigány Kisebbs.'!G33+'[1]Önkorm. szakfel. össz.'!G33+'[1]Önkorm. fel. nem terv.'!G33+'[1]Önk. ig. össz.'!G33</f>
        <v>170</v>
      </c>
      <c r="H33" s="8">
        <f>+'[1]J. J. Ált. Isk. össz.'!H33+'[1]Állati Hulladékk.'!H33+'[1]Óvoda'!H33+'[1]Szlovák. isk.összesen '!H33+'[1]Zeneisk.'!H33+'[1]Műv. Kp. össz.'!H33+'[1]Szoc. szolg. össz.'!H33+'[1]Szlovák önk. össz.'!H33+'[1]Cigány Kisebbs.'!H33+'[1]Önkorm. szakfel. össz.'!H33+'[1]Önkorm. fel. nem terv.'!H33+'[1]Önk. ig. össz.'!H33</f>
        <v>167</v>
      </c>
      <c r="I33" s="8">
        <f>+'[1]J. J. Ált. Isk. össz.'!I33+'[1]Állati Hulladékk.'!I33+'[1]Óvoda'!I33+'[1]Szlovák. isk.összesen '!I33+'[1]Zeneisk.'!I33+'[1]Műv. Kp. össz.'!I33+'[1]Szoc. szolg. össz.'!I33+'[1]Szlovák önk. össz.'!I33+'[1]Cigány Kisebbs.'!I33+'[1]Önkorm. szakfel. össz.'!I33+'[1]Önkorm. fel. nem terv.'!I33+'[1]Önk. ig. össz.'!I33</f>
        <v>167</v>
      </c>
      <c r="J33" s="8">
        <f>+'[1]J. J. Ált. Isk. össz.'!J33+'[1]Állati Hulladékk.'!J33+'[1]Óvoda'!J33+'[1]Szlovák. isk.összesen '!J33+'[1]Zeneisk.'!J33+'[1]Műv. Kp. össz.'!J33+'[1]Szoc. szolg. össz.'!J33+'[1]Szlovák önk. össz.'!J33+'[1]Cigány Kisebbs.'!J33+'[1]Önkorm. szakfel. össz.'!J33+'[1]Önkorm. fel. nem terv.'!J33+'[1]Önk. ig. össz.'!J33</f>
        <v>167</v>
      </c>
      <c r="K33" s="8">
        <f>+'[1]J. J. Ált. Isk. össz.'!K33+'[1]Állati Hulladékk.'!K33+'[1]Óvoda'!K33+'[1]Szlovák. isk.összesen '!K33+'[1]Zeneisk.'!K33+'[1]Műv. Kp. össz.'!K33+'[1]Szoc. szolg. össz.'!K33+'[1]Szlovák önk. össz.'!K33+'[1]Cigány Kisebbs.'!K33+'[1]Önkorm. szakfel. össz.'!K33+'[1]Önkorm. fel. nem terv.'!K33+'[1]Önk. ig. össz.'!K33</f>
        <v>167</v>
      </c>
      <c r="L33" s="8">
        <f>+'[1]J. J. Ált. Isk. össz.'!L33+'[1]Állati Hulladékk.'!L33+'[1]Óvoda'!L33+'[1]Szlovák. isk.összesen '!L33+'[1]Zeneisk.'!L33+'[1]Műv. Kp. össz.'!L33+'[1]Szoc. szolg. össz.'!L33+'[1]Szlovák önk. össz.'!L33+'[1]Cigány Kisebbs.'!L33+'[1]Önkorm. szakfel. össz.'!L33+'[1]Önkorm. fel. nem terv.'!L33+'[1]Önk. ig. össz.'!L33</f>
        <v>167</v>
      </c>
      <c r="M33" s="8">
        <f>+'[1]J. J. Ált. Isk. össz.'!M33+'[1]Állati Hulladékk.'!M33+'[1]Óvoda'!M33+'[1]Szlovák. isk.összesen '!M33+'[1]Zeneisk.'!M33+'[1]Műv. Kp. össz.'!M33+'[1]Szoc. szolg. össz.'!M33+'[1]Szlovák önk. össz.'!M33+'[1]Cigány Kisebbs.'!M33+'[1]Önkorm. szakfel. össz.'!M33+'[1]Önkorm. fel. nem terv.'!M33+'[1]Önk. ig. össz.'!M33</f>
        <v>170</v>
      </c>
      <c r="N33" s="4">
        <f>+'[1]J. J. Ált. Isk. össz.'!N33+'[1]Állati Hulladékk.'!N33+'[1]Óvoda'!N33+'[1]Szlovák. isk.összesen '!N33+'[1]Zeneisk.'!N33+'[1]Műv. Kp. össz.'!N33+'[1]Szoc. szolg. össz.'!N33+'[1]Szlovák önk. össz.'!N33+'[1]Cigány Kisebbs.'!N33+'[1]Önkorm. szakfel. össz.'!N33+'[1]Önkorm. fel. nem terv.'!N33+'[1]Önk. ig. össz.'!N33</f>
        <v>2010</v>
      </c>
    </row>
    <row r="34" spans="1:14" ht="15.75" customHeight="1">
      <c r="A34" s="7" t="s">
        <v>188</v>
      </c>
      <c r="B34" s="8">
        <f>+'[1]J. J. Ált. Isk. össz.'!B34+'[1]Állati Hulladékk.'!B34+'[1]Óvoda'!B34+'[1]Szlovák. isk.összesen '!B34+'[1]Zeneisk.'!B34+'[1]Műv. Kp. össz.'!B34+'[1]Szoc. szolg. össz.'!B34+'[1]Szlovák önk. össz.'!B34+'[1]Cigány Kisebbs.'!B34+'[1]Önkorm. szakfel. össz.'!B34+'[1]Önkorm. fel. nem terv.'!B34+'[1]Önk. ig. össz.'!B34</f>
        <v>48</v>
      </c>
      <c r="C34" s="8">
        <f>+'[1]J. J. Ált. Isk. össz.'!C34+'[1]Állati Hulladékk.'!C34+'[1]Óvoda'!C34+'[1]Szlovák. isk.összesen '!C34+'[1]Zeneisk.'!C34+'[1]Műv. Kp. össz.'!C34+'[1]Szoc. szolg. össz.'!C34+'[1]Szlovák önk. össz.'!C34+'[1]Cigány Kisebbs.'!C34+'[1]Önkorm. szakfel. össz.'!C34+'[1]Önkorm. fel. nem terv.'!C34+'[1]Önk. ig. össz.'!C34</f>
        <v>49</v>
      </c>
      <c r="D34" s="8">
        <f>+'[1]J. J. Ált. Isk. össz.'!D34+'[1]Állati Hulladékk.'!D34+'[1]Óvoda'!D34+'[1]Szlovák. isk.összesen '!D34+'[1]Zeneisk.'!D34+'[1]Műv. Kp. össz.'!D34+'[1]Szoc. szolg. össz.'!D34+'[1]Szlovák önk. össz.'!D34+'[1]Cigány Kisebbs.'!D34+'[1]Önkorm. szakfel. össz.'!D34+'[1]Önkorm. fel. nem terv.'!D34+'[1]Önk. ig. össz.'!D34</f>
        <v>1701</v>
      </c>
      <c r="E34" s="8">
        <f>+'[1]J. J. Ált. Isk. össz.'!E34+'[1]Állati Hulladékk.'!E34+'[1]Óvoda'!E34+'[1]Szlovák. isk.összesen '!E34+'[1]Zeneisk.'!E34+'[1]Műv. Kp. össz.'!E34+'[1]Szoc. szolg. össz.'!E34+'[1]Szlovák önk. össz.'!E34+'[1]Cigány Kisebbs.'!E34+'[1]Önkorm. szakfel. össz.'!E34+'[1]Önkorm. fel. nem terv.'!E34+'[1]Önk. ig. össz.'!E34</f>
        <v>50</v>
      </c>
      <c r="F34" s="8">
        <f>+'[1]J. J. Ált. Isk. össz.'!F34+'[1]Állati Hulladékk.'!F34+'[1]Óvoda'!F34+'[1]Szlovák. isk.összesen '!F34+'[1]Zeneisk.'!F34+'[1]Műv. Kp. össz.'!F34+'[1]Szoc. szolg. össz.'!F34+'[1]Szlovák önk. össz.'!F34+'[1]Cigány Kisebbs.'!F34+'[1]Önkorm. szakfel. össz.'!F34+'[1]Önkorm. fel. nem terv.'!F34+'[1]Önk. ig. össz.'!F34</f>
        <v>50</v>
      </c>
      <c r="G34" s="8">
        <f>+'[1]J. J. Ált. Isk. össz.'!G34+'[1]Állati Hulladékk.'!G34+'[1]Óvoda'!G34+'[1]Szlovák. isk.összesen '!G34+'[1]Zeneisk.'!G34+'[1]Műv. Kp. össz.'!G34+'[1]Szoc. szolg. össz.'!G34+'[1]Szlovák önk. össz.'!G34+'[1]Cigány Kisebbs.'!G34+'[1]Önkorm. szakfel. össz.'!G34+'[1]Önkorm. fel. nem terv.'!G34+'[1]Önk. ig. össz.'!G34</f>
        <v>1704</v>
      </c>
      <c r="H34" s="8">
        <f>+'[1]J. J. Ált. Isk. össz.'!H34+'[1]Állati Hulladékk.'!H34+'[1]Óvoda'!H34+'[1]Szlovák. isk.összesen '!H34+'[1]Zeneisk.'!H34+'[1]Műv. Kp. össz.'!H34+'[1]Szoc. szolg. össz.'!H34+'[1]Szlovák önk. össz.'!H34+'[1]Cigány Kisebbs.'!H34+'[1]Önkorm. szakfel. össz.'!H34+'[1]Önkorm. fel. nem terv.'!H34+'[1]Önk. ig. össz.'!H34</f>
        <v>51</v>
      </c>
      <c r="I34" s="8">
        <f>+'[1]J. J. Ált. Isk. össz.'!I34+'[1]Állati Hulladékk.'!I34+'[1]Óvoda'!I34+'[1]Szlovák. isk.összesen '!I34+'[1]Zeneisk.'!I34+'[1]Műv. Kp. össz.'!I34+'[1]Szoc. szolg. össz.'!I34+'[1]Szlovák önk. össz.'!I34+'[1]Cigány Kisebbs.'!I34+'[1]Önkorm. szakfel. össz.'!I34+'[1]Önkorm. fel. nem terv.'!I34+'[1]Önk. ig. össz.'!I34</f>
        <v>51</v>
      </c>
      <c r="J34" s="8">
        <f>+'[1]J. J. Ált. Isk. össz.'!J34+'[1]Állati Hulladékk.'!J34+'[1]Óvoda'!J34+'[1]Szlovák. isk.összesen '!J34+'[1]Zeneisk.'!J34+'[1]Műv. Kp. össz.'!J34+'[1]Szoc. szolg. össz.'!J34+'[1]Szlovák önk. össz.'!J34+'[1]Cigány Kisebbs.'!J34+'[1]Önkorm. szakfel. össz.'!J34+'[1]Önkorm. fel. nem terv.'!J34+'[1]Önk. ig. össz.'!J34</f>
        <v>1705</v>
      </c>
      <c r="K34" s="8">
        <f>+'[1]J. J. Ált. Isk. össz.'!K34+'[1]Állati Hulladékk.'!K34+'[1]Óvoda'!K34+'[1]Szlovák. isk.összesen '!K34+'[1]Zeneisk.'!K34+'[1]Műv. Kp. össz.'!K34+'[1]Szoc. szolg. össz.'!K34+'[1]Szlovák önk. össz.'!K34+'[1]Cigány Kisebbs.'!K34+'[1]Önkorm. szakfel. össz.'!K34+'[1]Önkorm. fel. nem terv.'!K34+'[1]Önk. ig. össz.'!K34</f>
        <v>52</v>
      </c>
      <c r="L34" s="8">
        <f>+'[1]J. J. Ált. Isk. össz.'!L34+'[1]Állati Hulladékk.'!L34+'[1]Óvoda'!L34+'[1]Szlovák. isk.összesen '!L34+'[1]Zeneisk.'!L34+'[1]Műv. Kp. össz.'!L34+'[1]Szoc. szolg. össz.'!L34+'[1]Szlovák önk. össz.'!L34+'[1]Cigány Kisebbs.'!L34+'[1]Önkorm. szakfel. össz.'!L34+'[1]Önkorm. fel. nem terv.'!L34+'[1]Önk. ig. össz.'!L34</f>
        <v>53</v>
      </c>
      <c r="M34" s="8">
        <f>+'[1]J. J. Ált. Isk. össz.'!M34+'[1]Állati Hulladékk.'!M34+'[1]Óvoda'!M34+'[1]Szlovák. isk.összesen '!M34+'[1]Zeneisk.'!M34+'[1]Műv. Kp. össz.'!M34+'[1]Szoc. szolg. össz.'!M34+'[1]Szlovák önk. össz.'!M34+'[1]Cigány Kisebbs.'!M34+'[1]Önkorm. szakfel. össz.'!M34+'[1]Önkorm. fel. nem terv.'!M34+'[1]Önk. ig. össz.'!M34</f>
        <v>1706</v>
      </c>
      <c r="N34" s="4">
        <f>+'[1]J. J. Ált. Isk. össz.'!N34+'[1]Állati Hulladékk.'!N34+'[1]Óvoda'!N34+'[1]Szlovák. isk.összesen '!N34+'[1]Zeneisk.'!N34+'[1]Műv. Kp. össz.'!N34+'[1]Szoc. szolg. össz.'!N34+'[1]Szlovák önk. össz.'!N34+'[1]Cigány Kisebbs.'!N34+'[1]Önkorm. szakfel. össz.'!N34+'[1]Önkorm. fel. nem terv.'!N34+'[1]Önk. ig. össz.'!N34</f>
        <v>7220</v>
      </c>
    </row>
    <row r="35" spans="1:14" ht="15.75" customHeight="1">
      <c r="A35" s="7" t="s">
        <v>189</v>
      </c>
      <c r="B35" s="8">
        <f>+'[1]J. J. Ált. Isk. össz.'!B35+'[1]Állati Hulladékk.'!B35+'[1]Óvoda'!B35+'[1]Szlovák. isk.összesen '!B35+'[1]Zeneisk.'!B35+'[1]Műv. Kp. össz.'!B35+'[1]Szoc. szolg. össz.'!B35+'[1]Szlovák önk. össz.'!B35+'[1]Cigány Kisebbs.'!B35+'[1]Önkorm. szakfel. össz.'!B35+'[1]Önkorm. fel. nem terv.'!B35+'[1]Önk. ig. össz.'!B35</f>
        <v>5</v>
      </c>
      <c r="C35" s="8">
        <f>+'[1]J. J. Ált. Isk. össz.'!C35+'[1]Állati Hulladékk.'!C35+'[1]Óvoda'!C35+'[1]Szlovák. isk.összesen '!C35+'[1]Zeneisk.'!C35+'[1]Műv. Kp. össz.'!C35+'[1]Szoc. szolg. össz.'!C35+'[1]Szlovák önk. össz.'!C35+'[1]Cigány Kisebbs.'!C35+'[1]Önkorm. szakfel. össz.'!C35+'[1]Önkorm. fel. nem terv.'!C35+'[1]Önk. ig. össz.'!C35</f>
        <v>6</v>
      </c>
      <c r="D35" s="8">
        <f>+'[1]J. J. Ált. Isk. össz.'!D35+'[1]Állati Hulladékk.'!D35+'[1]Óvoda'!D35+'[1]Szlovák. isk.összesen '!D35+'[1]Zeneisk.'!D35+'[1]Műv. Kp. össz.'!D35+'[1]Szoc. szolg. össz.'!D35+'[1]Szlovák önk. össz.'!D35+'[1]Cigány Kisebbs.'!D35+'[1]Önkorm. szakfel. össz.'!D35+'[1]Önkorm. fel. nem terv.'!D35+'[1]Önk. ig. össz.'!D35</f>
        <v>6</v>
      </c>
      <c r="E35" s="8">
        <f>+'[1]J. J. Ált. Isk. össz.'!E35+'[1]Állati Hulladékk.'!E35+'[1]Óvoda'!E35+'[1]Szlovák. isk.összesen '!E35+'[1]Zeneisk.'!E35+'[1]Műv. Kp. össz.'!E35+'[1]Szoc. szolg. össz.'!E35+'[1]Szlovák önk. össz.'!E35+'[1]Cigány Kisebbs.'!E35+'[1]Önkorm. szakfel. össz.'!E35+'[1]Önkorm. fel. nem terv.'!E35+'[1]Önk. ig. össz.'!E35</f>
        <v>5</v>
      </c>
      <c r="F35" s="8">
        <f>+'[1]J. J. Ált. Isk. össz.'!F35+'[1]Állati Hulladékk.'!F35+'[1]Óvoda'!F35+'[1]Szlovák. isk.összesen '!F35+'[1]Zeneisk.'!F35+'[1]Műv. Kp. össz.'!F35+'[1]Szoc. szolg. össz.'!F35+'[1]Szlovák önk. össz.'!F35+'[1]Cigány Kisebbs.'!F35+'[1]Önkorm. szakfel. össz.'!F35+'[1]Önkorm. fel. nem terv.'!F35+'[1]Önk. ig. össz.'!F35</f>
        <v>55</v>
      </c>
      <c r="G35" s="8">
        <f>+'[1]J. J. Ált. Isk. össz.'!G35+'[1]Állati Hulladékk.'!G35+'[1]Óvoda'!G35+'[1]Szlovák. isk.összesen '!G35+'[1]Zeneisk.'!G35+'[1]Műv. Kp. össz.'!G35+'[1]Szoc. szolg. össz.'!G35+'[1]Szlovák önk. össz.'!G35+'[1]Cigány Kisebbs.'!G35+'[1]Önkorm. szakfel. össz.'!G35+'[1]Önkorm. fel. nem terv.'!G35+'[1]Önk. ig. össz.'!G35</f>
        <v>6</v>
      </c>
      <c r="H35" s="8">
        <f>+'[1]J. J. Ált. Isk. össz.'!H35+'[1]Állati Hulladékk.'!H35+'[1]Óvoda'!H35+'[1]Szlovák. isk.összesen '!H35+'[1]Zeneisk.'!H35+'[1]Műv. Kp. össz.'!H35+'[1]Szoc. szolg. össz.'!H35+'[1]Szlovák önk. össz.'!H35+'[1]Cigány Kisebbs.'!H35+'[1]Önkorm. szakfel. össz.'!H35+'[1]Önkorm. fel. nem terv.'!H35+'[1]Önk. ig. össz.'!H35</f>
        <v>5</v>
      </c>
      <c r="I35" s="8">
        <f>+'[1]J. J. Ált. Isk. össz.'!I35+'[1]Állati Hulladékk.'!I35+'[1]Óvoda'!I35+'[1]Szlovák. isk.összesen '!I35+'[1]Zeneisk.'!I35+'[1]Műv. Kp. össz.'!I35+'[1]Szoc. szolg. össz.'!I35+'[1]Szlovák önk. össz.'!I35+'[1]Cigány Kisebbs.'!I35+'[1]Önkorm. szakfel. össz.'!I35+'[1]Önkorm. fel. nem terv.'!I35+'[1]Önk. ig. össz.'!I35</f>
        <v>5</v>
      </c>
      <c r="J35" s="8">
        <f>+'[1]J. J. Ált. Isk. össz.'!J35+'[1]Állati Hulladékk.'!J35+'[1]Óvoda'!J35+'[1]Szlovák. isk.összesen '!J35+'[1]Zeneisk.'!J35+'[1]Műv. Kp. össz.'!J35+'[1]Szoc. szolg. össz.'!J35+'[1]Szlovák önk. össz.'!J35+'[1]Cigány Kisebbs.'!J35+'[1]Önkorm. szakfel. össz.'!J35+'[1]Önkorm. fel. nem terv.'!J35+'[1]Önk. ig. össz.'!J35</f>
        <v>6</v>
      </c>
      <c r="K35" s="8">
        <f>+'[1]J. J. Ált. Isk. össz.'!K35+'[1]Állati Hulladékk.'!K35+'[1]Óvoda'!K35+'[1]Szlovák. isk.összesen '!K35+'[1]Zeneisk.'!K35+'[1]Műv. Kp. össz.'!K35+'[1]Szoc. szolg. össz.'!K35+'[1]Szlovák önk. össz.'!K35+'[1]Cigány Kisebbs.'!K35+'[1]Önkorm. szakfel. össz.'!K35+'[1]Önkorm. fel. nem terv.'!K35+'[1]Önk. ig. össz.'!K35</f>
        <v>5</v>
      </c>
      <c r="L35" s="8">
        <f>+'[1]J. J. Ált. Isk. össz.'!L35+'[1]Állati Hulladékk.'!L35+'[1]Óvoda'!L35+'[1]Szlovák. isk.összesen '!L35+'[1]Zeneisk.'!L35+'[1]Műv. Kp. össz.'!L35+'[1]Szoc. szolg. össz.'!L35+'[1]Szlovák önk. össz.'!L35+'[1]Cigány Kisebbs.'!L35+'[1]Önkorm. szakfel. össz.'!L35+'[1]Önkorm. fel. nem terv.'!L35+'[1]Önk. ig. össz.'!L35</f>
        <v>6</v>
      </c>
      <c r="M35" s="8">
        <f>+'[1]J. J. Ált. Isk. össz.'!M35+'[1]Állati Hulladékk.'!M35+'[1]Óvoda'!M35+'[1]Szlovák. isk.összesen '!M35+'[1]Zeneisk.'!M35+'[1]Műv. Kp. össz.'!M35+'[1]Szoc. szolg. össz.'!M35+'[1]Szlovák önk. össz.'!M35+'[1]Cigány Kisebbs.'!M35+'[1]Önkorm. szakfel. össz.'!M35+'[1]Önkorm. fel. nem terv.'!M35+'[1]Önk. ig. össz.'!M35</f>
        <v>6</v>
      </c>
      <c r="N35" s="4">
        <f>+'[1]J. J. Ált. Isk. össz.'!N35+'[1]Állati Hulladékk.'!N35+'[1]Óvoda'!N35+'[1]Szlovák. isk.összesen '!N35+'[1]Zeneisk.'!N35+'[1]Műv. Kp. össz.'!N35+'[1]Szoc. szolg. össz.'!N35+'[1]Szlovák önk. össz.'!N35+'[1]Cigány Kisebbs.'!N35+'[1]Önkorm. szakfel. össz.'!N35+'[1]Önkorm. fel. nem terv.'!N35+'[1]Önk. ig. össz.'!N35</f>
        <v>116</v>
      </c>
    </row>
    <row r="36" spans="1:14" ht="15.75" customHeight="1">
      <c r="A36" s="7" t="s">
        <v>190</v>
      </c>
      <c r="B36" s="8">
        <f>+'[1]J. J. Ált. Isk. össz.'!B36+'[1]Állati Hulladékk.'!B36+'[1]Óvoda'!B36+'[1]Szlovák. isk.összesen '!B36+'[1]Zeneisk.'!B36+'[1]Műv. Kp. össz.'!B36+'[1]Szoc. szolg. össz.'!B36+'[1]Szlovák önk. össz.'!B36+'[1]Cigány Kisebbs.'!B36+'[1]Önkorm. szakfel. össz.'!B36+'[1]Önkorm. fel. nem terv.'!B36+'[1]Önk. ig. össz.'!B36</f>
        <v>0</v>
      </c>
      <c r="C36" s="8">
        <f>+'[1]J. J. Ált. Isk. össz.'!C36+'[1]Állati Hulladékk.'!C36+'[1]Óvoda'!C36+'[1]Szlovák. isk.összesen '!C36+'[1]Zeneisk.'!C36+'[1]Műv. Kp. össz.'!C36+'[1]Szoc. szolg. össz.'!C36+'[1]Szlovák önk. össz.'!C36+'[1]Cigány Kisebbs.'!C36+'[1]Önkorm. szakfel. össz.'!C36+'[1]Önkorm. fel. nem terv.'!C36+'[1]Önk. ig. össz.'!C36</f>
        <v>0</v>
      </c>
      <c r="D36" s="8">
        <f>+'[1]J. J. Ált. Isk. össz.'!D36+'[1]Állati Hulladékk.'!D36+'[1]Óvoda'!D36+'[1]Szlovák. isk.összesen '!D36+'[1]Zeneisk.'!D36+'[1]Műv. Kp. össz.'!D36+'[1]Szoc. szolg. össz.'!D36+'[1]Szlovák önk. össz.'!D36+'[1]Cigány Kisebbs.'!D36+'[1]Önkorm. szakfel. össz.'!D36+'[1]Önkorm. fel. nem terv.'!D36+'[1]Önk. ig. össz.'!D36</f>
        <v>2100</v>
      </c>
      <c r="E36" s="8">
        <f>+'[1]J. J. Ált. Isk. össz.'!E36+'[1]Állati Hulladékk.'!E36+'[1]Óvoda'!E36+'[1]Szlovák. isk.összesen '!E36+'[1]Zeneisk.'!E36+'[1]Műv. Kp. össz.'!E36+'[1]Szoc. szolg. össz.'!E36+'[1]Szlovák önk. össz.'!E36+'[1]Cigány Kisebbs.'!E36+'[1]Önkorm. szakfel. össz.'!E36+'[1]Önkorm. fel. nem terv.'!E36+'[1]Önk. ig. össz.'!E36</f>
        <v>0</v>
      </c>
      <c r="F36" s="8">
        <f>+'[1]J. J. Ált. Isk. össz.'!F36+'[1]Állati Hulladékk.'!F36+'[1]Óvoda'!F36+'[1]Szlovák. isk.összesen '!F36+'[1]Zeneisk.'!F36+'[1]Műv. Kp. össz.'!F36+'[1]Szoc. szolg. össz.'!F36+'[1]Szlovák önk. össz.'!F36+'[1]Cigány Kisebbs.'!F36+'[1]Önkorm. szakfel. össz.'!F36+'[1]Önkorm. fel. nem terv.'!F36+'[1]Önk. ig. össz.'!F36</f>
        <v>0</v>
      </c>
      <c r="G36" s="8">
        <f>+'[1]J. J. Ált. Isk. össz.'!G36+'[1]Állati Hulladékk.'!G36+'[1]Óvoda'!G36+'[1]Szlovák. isk.összesen '!G36+'[1]Zeneisk.'!G36+'[1]Műv. Kp. össz.'!G36+'[1]Szoc. szolg. össz.'!G36+'[1]Szlovák önk. össz.'!G36+'[1]Cigány Kisebbs.'!G36+'[1]Önkorm. szakfel. össz.'!G36+'[1]Önkorm. fel. nem terv.'!G36+'[1]Önk. ig. össz.'!G36</f>
        <v>0</v>
      </c>
      <c r="H36" s="8">
        <f>+'[1]J. J. Ált. Isk. össz.'!H36+'[1]Állati Hulladékk.'!H36+'[1]Óvoda'!H36+'[1]Szlovák. isk.összesen '!H36+'[1]Zeneisk.'!H36+'[1]Műv. Kp. össz.'!H36+'[1]Szoc. szolg. össz.'!H36+'[1]Szlovák önk. össz.'!H36+'[1]Cigány Kisebbs.'!H36+'[1]Önkorm. szakfel. össz.'!H36+'[1]Önkorm. fel. nem terv.'!H36+'[1]Önk. ig. össz.'!H36</f>
        <v>0</v>
      </c>
      <c r="I36" s="8">
        <f>+'[1]J. J. Ált. Isk. össz.'!I36+'[1]Állati Hulladékk.'!I36+'[1]Óvoda'!I36+'[1]Szlovák. isk.összesen '!I36+'[1]Zeneisk.'!I36+'[1]Műv. Kp. össz.'!I36+'[1]Szoc. szolg. össz.'!I36+'[1]Szlovák önk. össz.'!I36+'[1]Cigány Kisebbs.'!I36+'[1]Önkorm. szakfel. össz.'!I36+'[1]Önkorm. fel. nem terv.'!I36+'[1]Önk. ig. össz.'!I36</f>
        <v>0</v>
      </c>
      <c r="J36" s="8">
        <f>+'[1]J. J. Ált. Isk. össz.'!J36+'[1]Állati Hulladékk.'!J36+'[1]Óvoda'!J36+'[1]Szlovák. isk.összesen '!J36+'[1]Zeneisk.'!J36+'[1]Műv. Kp. össz.'!J36+'[1]Szoc. szolg. össz.'!J36+'[1]Szlovák önk. össz.'!J36+'[1]Cigány Kisebbs.'!J36+'[1]Önkorm. szakfel. össz.'!J36+'[1]Önkorm. fel. nem terv.'!J36+'[1]Önk. ig. össz.'!J36</f>
        <v>0</v>
      </c>
      <c r="K36" s="8">
        <f>+'[1]J. J. Ált. Isk. össz.'!K36+'[1]Állati Hulladékk.'!K36+'[1]Óvoda'!K36+'[1]Szlovák. isk.összesen '!K36+'[1]Zeneisk.'!K36+'[1]Műv. Kp. össz.'!K36+'[1]Szoc. szolg. össz.'!K36+'[1]Szlovák önk. össz.'!K36+'[1]Cigány Kisebbs.'!K36+'[1]Önkorm. szakfel. össz.'!K36+'[1]Önkorm. fel. nem terv.'!K36+'[1]Önk. ig. össz.'!K36</f>
        <v>1000</v>
      </c>
      <c r="L36" s="8">
        <f>+'[1]J. J. Ált. Isk. össz.'!L36+'[1]Állati Hulladékk.'!L36+'[1]Óvoda'!L36+'[1]Szlovák. isk.összesen '!L36+'[1]Zeneisk.'!L36+'[1]Műv. Kp. össz.'!L36+'[1]Szoc. szolg. össz.'!L36+'[1]Szlovák önk. össz.'!L36+'[1]Cigány Kisebbs.'!L36+'[1]Önkorm. szakfel. össz.'!L36+'[1]Önkorm. fel. nem terv.'!L36+'[1]Önk. ig. össz.'!L36</f>
        <v>1000</v>
      </c>
      <c r="M36" s="8">
        <f>+'[1]J. J. Ált. Isk. össz.'!M36+'[1]Állati Hulladékk.'!M36+'[1]Óvoda'!M36+'[1]Szlovák. isk.összesen '!M36+'[1]Zeneisk.'!M36+'[1]Műv. Kp. össz.'!M36+'[1]Szoc. szolg. össz.'!M36+'[1]Szlovák önk. össz.'!M36+'[1]Cigány Kisebbs.'!M36+'[1]Önkorm. szakfel. össz.'!M36+'[1]Önkorm. fel. nem terv.'!M36+'[1]Önk. ig. össz.'!M36</f>
        <v>5482</v>
      </c>
      <c r="N36" s="4">
        <f>+'[1]J. J. Ált. Isk. össz.'!N36+'[1]Állati Hulladékk.'!N36+'[1]Óvoda'!N36+'[1]Szlovák. isk.összesen '!N36+'[1]Zeneisk.'!N36+'[1]Műv. Kp. össz.'!N36+'[1]Szoc. szolg. össz.'!N36+'[1]Szlovák önk. össz.'!N36+'[1]Cigány Kisebbs.'!N36+'[1]Önkorm. szakfel. össz.'!N36+'[1]Önkorm. fel. nem terv.'!N36+'[1]Önk. ig. össz.'!N36</f>
        <v>9582</v>
      </c>
    </row>
    <row r="37" spans="1:14" ht="15.75" customHeight="1">
      <c r="A37" s="116" t="s">
        <v>31</v>
      </c>
      <c r="B37" s="4">
        <f>+'[1]J. J. Ált. Isk. össz.'!B37+'[1]Állati Hulladékk.'!B37+'[1]Óvoda'!B37+'[1]Szlovák. isk.összesen '!B37+'[1]Zeneisk.'!B37+'[1]Műv. Kp. össz.'!B37+'[1]Szoc. szolg. össz.'!B37+'[1]Szlovák önk. össz.'!B37+'[1]Cigány Kisebbs.'!B37+'[1]Önkorm. szakfel. össz.'!B37+'[1]Önkorm. fel. nem terv.'!B37+'[1]Önk. ig. össz.'!B37</f>
        <v>105120.348</v>
      </c>
      <c r="C37" s="4">
        <f>+'[1]J. J. Ált. Isk. össz.'!C37+'[1]Állati Hulladékk.'!C37+'[1]Óvoda'!C37+'[1]Szlovák. isk.összesen '!C37+'[1]Zeneisk.'!C37+'[1]Műv. Kp. össz.'!C37+'[1]Szoc. szolg. össz.'!C37+'[1]Szlovák önk. össz.'!C37+'[1]Cigány Kisebbs.'!C37+'[1]Önkorm. szakfel. össz.'!C37+'[1]Önkorm. fel. nem terv.'!C37+'[1]Önk. ig. össz.'!C37</f>
        <v>90686.928</v>
      </c>
      <c r="D37" s="4">
        <f>+'[1]J. J. Ált. Isk. össz.'!D37+'[1]Állati Hulladékk.'!D37+'[1]Óvoda'!D37+'[1]Szlovák. isk.összesen '!D37+'[1]Zeneisk.'!D37+'[1]Műv. Kp. össz.'!D37+'[1]Szoc. szolg. össz.'!D37+'[1]Szlovák önk. össz.'!D37+'[1]Cigány Kisebbs.'!D37+'[1]Önkorm. szakfel. össz.'!D37+'[1]Önkorm. fel. nem terv.'!D37+'[1]Önk. ig. össz.'!D37</f>
        <v>98928.3272</v>
      </c>
      <c r="E37" s="4">
        <f>+'[1]J. J. Ált. Isk. össz.'!E37+'[1]Állati Hulladékk.'!E37+'[1]Óvoda'!E37+'[1]Szlovák. isk.összesen '!E37+'[1]Zeneisk.'!E37+'[1]Műv. Kp. össz.'!E37+'[1]Szoc. szolg. össz.'!E37+'[1]Szlovák önk. össz.'!E37+'[1]Cigány Kisebbs.'!E37+'[1]Önkorm. szakfel. össz.'!E37+'[1]Önkorm. fel. nem terv.'!E37+'[1]Önk. ig. össz.'!E37</f>
        <v>83063</v>
      </c>
      <c r="F37" s="4">
        <f>+'[1]J. J. Ált. Isk. össz.'!F37+'[1]Állati Hulladékk.'!F37+'[1]Óvoda'!F37+'[1]Szlovák. isk.összesen '!F37+'[1]Zeneisk.'!F37+'[1]Műv. Kp. össz.'!F37+'[1]Szoc. szolg. össz.'!F37+'[1]Szlovák önk. össz.'!F37+'[1]Cigány Kisebbs.'!F37+'[1]Önkorm. szakfel. össz.'!F37+'[1]Önkorm. fel. nem terv.'!F37+'[1]Önk. ig. össz.'!F37</f>
        <v>105466</v>
      </c>
      <c r="G37" s="4">
        <f>+'[1]J. J. Ált. Isk. össz.'!G37+'[1]Állati Hulladékk.'!G37+'[1]Óvoda'!G37+'[1]Szlovák. isk.összesen '!G37+'[1]Zeneisk.'!G37+'[1]Műv. Kp. össz.'!G37+'[1]Szoc. szolg. össz.'!G37+'[1]Szlovák önk. össz.'!G37+'[1]Cigány Kisebbs.'!G37+'[1]Önkorm. szakfel. össz.'!G37+'[1]Önkorm. fel. nem terv.'!G37+'[1]Önk. ig. össz.'!G37</f>
        <v>99764</v>
      </c>
      <c r="H37" s="4">
        <f>+'[1]J. J. Ált. Isk. össz.'!H37+'[1]Állati Hulladékk.'!H37+'[1]Óvoda'!H37+'[1]Szlovák. isk.összesen '!H37+'[1]Zeneisk.'!H37+'[1]Műv. Kp. össz.'!H37+'[1]Szoc. szolg. össz.'!H37+'[1]Szlovák önk. össz.'!H37+'[1]Cigány Kisebbs.'!H37+'[1]Önkorm. szakfel. össz.'!H37+'[1]Önkorm. fel. nem terv.'!H37+'[1]Önk. ig. össz.'!H37</f>
        <v>122917.328</v>
      </c>
      <c r="I37" s="4">
        <f>+'[1]J. J. Ált. Isk. össz.'!I37+'[1]Állati Hulladékk.'!I37+'[1]Óvoda'!I37+'[1]Szlovák. isk.összesen '!I37+'[1]Zeneisk.'!I37+'[1]Műv. Kp. össz.'!I37+'[1]Szoc. szolg. össz.'!I37+'[1]Szlovák önk. össz.'!I37+'[1]Cigány Kisebbs.'!I37+'[1]Önkorm. szakfel. össz.'!I37+'[1]Önkorm. fel. nem terv.'!I37+'[1]Önk. ig. össz.'!I37</f>
        <v>142475</v>
      </c>
      <c r="J37" s="4">
        <f>+'[1]J. J. Ált. Isk. össz.'!J37+'[1]Állati Hulladékk.'!J37+'[1]Óvoda'!J37+'[1]Szlovák. isk.összesen '!J37+'[1]Zeneisk.'!J37+'[1]Műv. Kp. össz.'!J37+'[1]Szoc. szolg. össz.'!J37+'[1]Szlovák önk. össz.'!J37+'[1]Cigány Kisebbs.'!J37+'[1]Önkorm. szakfel. össz.'!J37+'[1]Önkorm. fel. nem terv.'!J37+'[1]Önk. ig. össz.'!J37</f>
        <v>190366</v>
      </c>
      <c r="K37" s="4">
        <f>+'[1]J. J. Ált. Isk. össz.'!K37+'[1]Állati Hulladékk.'!K37+'[1]Óvoda'!K37+'[1]Szlovák. isk.összesen '!K37+'[1]Zeneisk.'!K37+'[1]Műv. Kp. össz.'!K37+'[1]Szoc. szolg. össz.'!K37+'[1]Szlovák önk. össz.'!K37+'[1]Cigány Kisebbs.'!K37+'[1]Önkorm. szakfel. össz.'!K37+'[1]Önkorm. fel. nem terv.'!K37+'[1]Önk. ig. össz.'!K37</f>
        <v>141640.7792</v>
      </c>
      <c r="L37" s="4">
        <f>+'[1]J. J. Ált. Isk. össz.'!L37+'[1]Állati Hulladékk.'!L37+'[1]Óvoda'!L37+'[1]Szlovák. isk.összesen '!L37+'[1]Zeneisk.'!L37+'[1]Műv. Kp. össz.'!L37+'[1]Szoc. szolg. össz.'!L37+'[1]Szlovák önk. össz.'!L37+'[1]Cigány Kisebbs.'!L37+'[1]Önkorm. szakfel. össz.'!L37+'[1]Önkorm. fel. nem terv.'!L37+'[1]Önk. ig. össz.'!L37</f>
        <v>87435.06</v>
      </c>
      <c r="M37" s="4">
        <f>+'[1]J. J. Ált. Isk. össz.'!M37+'[1]Állati Hulladékk.'!M37+'[1]Óvoda'!M37+'[1]Szlovák. isk.összesen '!M37+'[1]Zeneisk.'!M37+'[1]Műv. Kp. össz.'!M37+'[1]Szoc. szolg. össz.'!M37+'[1]Szlovák önk. össz.'!M37+'[1]Cigány Kisebbs.'!M37+'[1]Önkorm. szakfel. össz.'!M37+'[1]Önkorm. fel. nem terv.'!M37+'[1]Önk. ig. össz.'!M37</f>
        <v>113718.2392</v>
      </c>
      <c r="N37" s="4">
        <f>+'[1]J. J. Ált. Isk. össz.'!N37+'[1]Állati Hulladékk.'!N37+'[1]Óvoda'!N37+'[1]Szlovák. isk.összesen '!N37+'[1]Zeneisk.'!N37+'[1]Műv. Kp. össz.'!N37+'[1]Szoc. szolg. össz.'!N37+'[1]Szlovák önk. össz.'!N37+'[1]Cigány Kisebbs.'!N37+'[1]Önkorm. szakfel. össz.'!N37+'[1]Önkorm. fel. nem terv.'!N37+'[1]Önk. ig. össz.'!N37</f>
        <v>1381581.0096</v>
      </c>
    </row>
  </sheetData>
  <mergeCells count="3">
    <mergeCell ref="A1:N1"/>
    <mergeCell ref="A2:N2"/>
    <mergeCell ref="A3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1">
      <selection activeCell="A5" sqref="A5"/>
    </sheetView>
  </sheetViews>
  <sheetFormatPr defaultColWidth="9.140625" defaultRowHeight="12.75"/>
  <cols>
    <col min="1" max="1" width="59.00390625" style="0" customWidth="1"/>
    <col min="2" max="2" width="11.00390625" style="0" bestFit="1" customWidth="1"/>
  </cols>
  <sheetData>
    <row r="1" ht="15.75">
      <c r="B1" s="66" t="s">
        <v>253</v>
      </c>
    </row>
    <row r="2" spans="1:2" ht="18.75">
      <c r="A2" s="251" t="s">
        <v>254</v>
      </c>
      <c r="B2" s="251"/>
    </row>
    <row r="3" spans="1:2" ht="18.75">
      <c r="A3" s="251" t="s">
        <v>255</v>
      </c>
      <c r="B3" s="251"/>
    </row>
    <row r="4" spans="1:2" ht="18.75">
      <c r="A4" s="251" t="s">
        <v>70</v>
      </c>
      <c r="B4" s="251"/>
    </row>
    <row r="5" ht="18.75">
      <c r="A5" s="145"/>
    </row>
    <row r="6" ht="15.75">
      <c r="B6" s="66" t="s">
        <v>81</v>
      </c>
    </row>
    <row r="7" spans="1:2" ht="15.75" customHeight="1">
      <c r="A7" s="76" t="s">
        <v>256</v>
      </c>
      <c r="B7" s="79">
        <f>B8+B9</f>
        <v>4581</v>
      </c>
    </row>
    <row r="8" spans="1:2" ht="15.75" customHeight="1">
      <c r="A8" s="78" t="s">
        <v>257</v>
      </c>
      <c r="B8" s="94">
        <v>2573</v>
      </c>
    </row>
    <row r="9" spans="1:2" ht="15.75" customHeight="1">
      <c r="A9" s="78" t="s">
        <v>258</v>
      </c>
      <c r="B9" s="94">
        <v>2008</v>
      </c>
    </row>
    <row r="10" spans="1:2" ht="15.75" customHeight="1">
      <c r="A10" s="76" t="s">
        <v>259</v>
      </c>
      <c r="B10" s="79">
        <f>SUM(B11:B16)</f>
        <v>8573</v>
      </c>
    </row>
    <row r="11" spans="1:2" ht="15.75" customHeight="1">
      <c r="A11" s="76" t="s">
        <v>260</v>
      </c>
      <c r="B11" s="94">
        <v>3313</v>
      </c>
    </row>
    <row r="12" spans="1:2" ht="15.75" customHeight="1">
      <c r="A12" s="76" t="s">
        <v>261</v>
      </c>
      <c r="B12" s="94">
        <v>10</v>
      </c>
    </row>
    <row r="13" spans="1:2" ht="15.75" customHeight="1">
      <c r="A13" s="78" t="s">
        <v>262</v>
      </c>
      <c r="B13" s="94">
        <v>5</v>
      </c>
    </row>
    <row r="14" spans="1:2" ht="15.75" customHeight="1">
      <c r="A14" s="78" t="s">
        <v>263</v>
      </c>
      <c r="B14" s="94">
        <v>110</v>
      </c>
    </row>
    <row r="15" spans="1:2" ht="15.75" customHeight="1">
      <c r="A15" s="78" t="s">
        <v>264</v>
      </c>
      <c r="B15" s="94">
        <v>4154</v>
      </c>
    </row>
    <row r="16" spans="1:2" ht="15.75" customHeight="1">
      <c r="A16" s="78" t="s">
        <v>265</v>
      </c>
      <c r="B16" s="94">
        <v>981</v>
      </c>
    </row>
    <row r="17" spans="1:2" ht="15.75" customHeight="1">
      <c r="A17" s="76" t="s">
        <v>266</v>
      </c>
      <c r="B17" s="79">
        <f>SUM(B18:B19)</f>
        <v>964</v>
      </c>
    </row>
    <row r="18" spans="1:2" ht="15.75" customHeight="1">
      <c r="A18" s="78" t="s">
        <v>267</v>
      </c>
      <c r="B18" s="94">
        <v>914</v>
      </c>
    </row>
    <row r="19" spans="1:2" ht="15.75" customHeight="1">
      <c r="A19" s="78" t="s">
        <v>268</v>
      </c>
      <c r="B19" s="94">
        <v>50</v>
      </c>
    </row>
    <row r="20" spans="1:2" ht="15.75" customHeight="1">
      <c r="A20" s="76" t="s">
        <v>269</v>
      </c>
      <c r="B20" s="79">
        <v>1000</v>
      </c>
    </row>
    <row r="21" spans="1:2" ht="15.75" customHeight="1">
      <c r="A21" s="76" t="s">
        <v>270</v>
      </c>
      <c r="B21" s="79">
        <f>SUM(B22:B25)</f>
        <v>29370</v>
      </c>
    </row>
    <row r="22" spans="1:2" ht="15.75" customHeight="1">
      <c r="A22" s="78" t="s">
        <v>271</v>
      </c>
      <c r="B22" s="94">
        <v>11877</v>
      </c>
    </row>
    <row r="23" spans="1:2" ht="15.75" customHeight="1">
      <c r="A23" s="78" t="s">
        <v>272</v>
      </c>
      <c r="B23" s="94">
        <v>333</v>
      </c>
    </row>
    <row r="24" spans="1:2" ht="15.75" customHeight="1">
      <c r="A24" s="78" t="s">
        <v>273</v>
      </c>
      <c r="B24" s="94">
        <v>15720</v>
      </c>
    </row>
    <row r="25" spans="1:2" ht="15.75" customHeight="1">
      <c r="A25" s="78" t="s">
        <v>274</v>
      </c>
      <c r="B25" s="94">
        <v>1440</v>
      </c>
    </row>
    <row r="26" spans="1:2" ht="15.75" customHeight="1">
      <c r="A26" s="76" t="s">
        <v>275</v>
      </c>
      <c r="B26" s="79">
        <f>B27+B31</f>
        <v>19455</v>
      </c>
    </row>
    <row r="27" spans="1:2" ht="15.75" customHeight="1">
      <c r="A27" s="146" t="s">
        <v>276</v>
      </c>
      <c r="B27" s="147">
        <f>B28+B30+B29</f>
        <v>13855</v>
      </c>
    </row>
    <row r="28" spans="1:2" ht="15.75" customHeight="1">
      <c r="A28" s="78" t="s">
        <v>277</v>
      </c>
      <c r="B28" s="94">
        <v>5598</v>
      </c>
    </row>
    <row r="29" spans="1:2" ht="15.75" customHeight="1">
      <c r="A29" s="78" t="s">
        <v>278</v>
      </c>
      <c r="B29" s="94">
        <v>645</v>
      </c>
    </row>
    <row r="30" spans="1:2" ht="15.75" customHeight="1">
      <c r="A30" s="78" t="s">
        <v>279</v>
      </c>
      <c r="B30" s="94">
        <v>7612</v>
      </c>
    </row>
    <row r="31" spans="1:2" ht="15.75" customHeight="1">
      <c r="A31" s="146" t="s">
        <v>280</v>
      </c>
      <c r="B31" s="147">
        <f>B32</f>
        <v>5600</v>
      </c>
    </row>
    <row r="32" spans="1:2" ht="15.75" customHeight="1">
      <c r="A32" s="76" t="s">
        <v>281</v>
      </c>
      <c r="B32" s="94">
        <v>5600</v>
      </c>
    </row>
    <row r="33" spans="1:2" ht="15.75" customHeight="1">
      <c r="A33" s="76" t="s">
        <v>282</v>
      </c>
      <c r="B33" s="79">
        <f>B34+B35+B36+B37</f>
        <v>2995</v>
      </c>
    </row>
    <row r="34" spans="1:2" ht="15.75" customHeight="1">
      <c r="A34" s="78" t="s">
        <v>283</v>
      </c>
      <c r="B34" s="94">
        <v>1350</v>
      </c>
    </row>
    <row r="35" spans="1:2" ht="15.75" customHeight="1">
      <c r="A35" s="78" t="s">
        <v>284</v>
      </c>
      <c r="B35" s="94">
        <v>896</v>
      </c>
    </row>
    <row r="36" spans="1:2" ht="15.75" customHeight="1">
      <c r="A36" s="78" t="s">
        <v>285</v>
      </c>
      <c r="B36" s="94">
        <v>594</v>
      </c>
    </row>
    <row r="37" spans="1:2" ht="15.75" customHeight="1">
      <c r="A37" s="78" t="s">
        <v>286</v>
      </c>
      <c r="B37" s="94">
        <v>155</v>
      </c>
    </row>
    <row r="38" spans="1:2" ht="15.75" customHeight="1">
      <c r="A38" s="76" t="s">
        <v>287</v>
      </c>
      <c r="B38" s="79">
        <v>3245</v>
      </c>
    </row>
    <row r="39" spans="1:2" ht="15.75" customHeight="1">
      <c r="A39" s="76" t="s">
        <v>288</v>
      </c>
      <c r="B39" s="79">
        <f>SUM(B40:B45)</f>
        <v>21404</v>
      </c>
    </row>
    <row r="40" spans="1:2" ht="15.75" customHeight="1">
      <c r="A40" s="78" t="s">
        <v>289</v>
      </c>
      <c r="B40" s="94">
        <v>693</v>
      </c>
    </row>
    <row r="41" spans="1:2" ht="15.75" customHeight="1">
      <c r="A41" s="78" t="s">
        <v>290</v>
      </c>
      <c r="B41" s="94">
        <v>754</v>
      </c>
    </row>
    <row r="42" spans="1:2" ht="15.75" customHeight="1">
      <c r="A42" s="78" t="s">
        <v>291</v>
      </c>
      <c r="B42" s="94">
        <v>350</v>
      </c>
    </row>
    <row r="43" spans="1:2" ht="15.75" customHeight="1">
      <c r="A43" s="78" t="s">
        <v>292</v>
      </c>
      <c r="B43" s="94">
        <v>12326</v>
      </c>
    </row>
    <row r="44" spans="1:2" ht="15.75" customHeight="1">
      <c r="A44" s="78" t="s">
        <v>293</v>
      </c>
      <c r="B44" s="94">
        <v>619</v>
      </c>
    </row>
    <row r="45" spans="1:2" ht="15.75" customHeight="1">
      <c r="A45" s="78" t="s">
        <v>279</v>
      </c>
      <c r="B45" s="94">
        <v>6662</v>
      </c>
    </row>
    <row r="46" spans="1:2" ht="15.75" customHeight="1">
      <c r="A46" s="148" t="s">
        <v>31</v>
      </c>
      <c r="B46" s="95">
        <f>B39+B38+B33+B26+B21+B17+B10+B7+B20</f>
        <v>91587</v>
      </c>
    </row>
  </sheetData>
  <mergeCells count="3"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55" sqref="A55:IV57"/>
    </sheetView>
  </sheetViews>
  <sheetFormatPr defaultColWidth="9.140625" defaultRowHeight="12.75"/>
  <cols>
    <col min="1" max="1" width="61.7109375" style="0" customWidth="1"/>
    <col min="2" max="2" width="8.28125" style="0" bestFit="1" customWidth="1"/>
    <col min="3" max="3" width="12.421875" style="0" customWidth="1"/>
    <col min="4" max="5" width="12.7109375" style="0" bestFit="1" customWidth="1"/>
    <col min="6" max="6" width="15.7109375" style="0" bestFit="1" customWidth="1"/>
  </cols>
  <sheetData>
    <row r="1" spans="1:6" ht="18.75">
      <c r="A1" s="86"/>
      <c r="B1" s="86"/>
      <c r="C1" s="86"/>
      <c r="D1" s="86"/>
      <c r="E1" s="86"/>
      <c r="F1" s="149" t="s">
        <v>294</v>
      </c>
    </row>
    <row r="2" spans="1:6" ht="18.75">
      <c r="A2" s="251" t="s">
        <v>295</v>
      </c>
      <c r="B2" s="251"/>
      <c r="C2" s="251"/>
      <c r="D2" s="251"/>
      <c r="E2" s="251"/>
      <c r="F2" s="251"/>
    </row>
    <row r="3" spans="1:6" ht="18.75">
      <c r="A3" s="251" t="s">
        <v>70</v>
      </c>
      <c r="B3" s="251"/>
      <c r="C3" s="251"/>
      <c r="D3" s="251"/>
      <c r="E3" s="251"/>
      <c r="F3" s="251"/>
    </row>
    <row r="4" spans="1:6" ht="18.75">
      <c r="A4" s="72"/>
      <c r="B4" s="72"/>
      <c r="C4" s="72"/>
      <c r="D4" s="72"/>
      <c r="E4" s="72"/>
      <c r="F4" s="72"/>
    </row>
    <row r="5" ht="12.75">
      <c r="A5" s="87"/>
    </row>
    <row r="6" spans="1:6" ht="49.5">
      <c r="A6" s="150" t="s">
        <v>0</v>
      </c>
      <c r="B6" s="151" t="s">
        <v>296</v>
      </c>
      <c r="C6" s="151" t="s">
        <v>297</v>
      </c>
      <c r="D6" s="151" t="s">
        <v>298</v>
      </c>
      <c r="E6" s="151" t="s">
        <v>299</v>
      </c>
      <c r="F6" s="152" t="s">
        <v>300</v>
      </c>
    </row>
    <row r="7" spans="1:6" ht="15.75" customHeight="1">
      <c r="A7" s="153" t="s">
        <v>301</v>
      </c>
      <c r="B7" s="94">
        <v>6639</v>
      </c>
      <c r="C7" s="94">
        <v>1430</v>
      </c>
      <c r="D7" s="94"/>
      <c r="E7" s="94"/>
      <c r="F7" s="79">
        <v>9493770</v>
      </c>
    </row>
    <row r="8" spans="1:6" ht="15.75" customHeight="1">
      <c r="A8" s="153" t="s">
        <v>302</v>
      </c>
      <c r="B8" s="94">
        <v>137</v>
      </c>
      <c r="C8" s="94">
        <v>3800</v>
      </c>
      <c r="D8" s="79"/>
      <c r="E8" s="79"/>
      <c r="F8" s="79">
        <v>520600</v>
      </c>
    </row>
    <row r="9" spans="1:6" ht="15.75" customHeight="1">
      <c r="A9" s="153" t="s">
        <v>303</v>
      </c>
      <c r="B9" s="94"/>
      <c r="C9" s="94"/>
      <c r="D9" s="94"/>
      <c r="E9" s="94"/>
      <c r="F9" s="79">
        <v>3300000</v>
      </c>
    </row>
    <row r="10" spans="1:6" ht="15.75" customHeight="1">
      <c r="A10" s="153" t="s">
        <v>304</v>
      </c>
      <c r="B10" s="94"/>
      <c r="C10" s="94">
        <v>513</v>
      </c>
      <c r="D10" s="94"/>
      <c r="E10" s="94"/>
      <c r="F10" s="79">
        <v>6000000</v>
      </c>
    </row>
    <row r="11" spans="1:6" ht="15.75" customHeight="1">
      <c r="A11" s="153" t="s">
        <v>305</v>
      </c>
      <c r="B11" s="94">
        <v>9244</v>
      </c>
      <c r="C11" s="94">
        <v>50</v>
      </c>
      <c r="D11" s="79"/>
      <c r="E11" s="79"/>
      <c r="F11" s="79">
        <v>462200</v>
      </c>
    </row>
    <row r="12" spans="1:6" ht="15.75" customHeight="1">
      <c r="A12" s="153" t="s">
        <v>306</v>
      </c>
      <c r="B12" s="94"/>
      <c r="C12" s="94"/>
      <c r="D12" s="79"/>
      <c r="E12" s="79"/>
      <c r="F12" s="79">
        <f>433800+359300</f>
        <v>793100</v>
      </c>
    </row>
    <row r="13" spans="1:6" ht="15.75" customHeight="1">
      <c r="A13" s="153" t="s">
        <v>307</v>
      </c>
      <c r="B13" s="94">
        <v>9244</v>
      </c>
      <c r="C13" s="94">
        <v>280</v>
      </c>
      <c r="D13" s="94"/>
      <c r="E13" s="94"/>
      <c r="F13" s="79">
        <v>2588320</v>
      </c>
    </row>
    <row r="14" spans="1:6" ht="15.75" customHeight="1">
      <c r="A14" s="153" t="s">
        <v>308</v>
      </c>
      <c r="B14" s="94">
        <v>15000</v>
      </c>
      <c r="C14" s="94">
        <v>2</v>
      </c>
      <c r="D14" s="94"/>
      <c r="E14" s="94"/>
      <c r="F14" s="79">
        <v>30000</v>
      </c>
    </row>
    <row r="15" spans="1:6" ht="15.75" customHeight="1">
      <c r="A15" s="153" t="s">
        <v>309</v>
      </c>
      <c r="B15" s="79"/>
      <c r="C15" s="79"/>
      <c r="D15" s="79"/>
      <c r="E15" s="79"/>
      <c r="F15" s="79">
        <v>46300386</v>
      </c>
    </row>
    <row r="16" spans="1:6" ht="15.75" customHeight="1">
      <c r="A16" s="153" t="s">
        <v>310</v>
      </c>
      <c r="B16" s="94">
        <v>6639</v>
      </c>
      <c r="C16" s="94">
        <v>1135</v>
      </c>
      <c r="D16" s="94"/>
      <c r="E16" s="94"/>
      <c r="F16" s="79">
        <v>7535265</v>
      </c>
    </row>
    <row r="17" spans="1:6" ht="15.75" customHeight="1">
      <c r="A17" s="153" t="s">
        <v>311</v>
      </c>
      <c r="B17" s="94">
        <v>6639</v>
      </c>
      <c r="C17" s="94">
        <v>515</v>
      </c>
      <c r="D17" s="94"/>
      <c r="E17" s="94"/>
      <c r="F17" s="79">
        <v>3419085</v>
      </c>
    </row>
    <row r="18" spans="1:6" ht="15.75" customHeight="1">
      <c r="A18" s="153" t="s">
        <v>312</v>
      </c>
      <c r="B18" s="94">
        <v>6639</v>
      </c>
      <c r="C18" s="94"/>
      <c r="D18" s="94"/>
      <c r="E18" s="94"/>
      <c r="F18" s="79">
        <v>2622405</v>
      </c>
    </row>
    <row r="19" spans="1:6" ht="15.75" customHeight="1">
      <c r="A19" s="153" t="s">
        <v>313</v>
      </c>
      <c r="B19" s="94">
        <v>82</v>
      </c>
      <c r="C19" s="94">
        <v>82000</v>
      </c>
      <c r="D19" s="94"/>
      <c r="E19" s="94"/>
      <c r="F19" s="79">
        <v>6724000</v>
      </c>
    </row>
    <row r="20" spans="1:6" ht="15.75" customHeight="1">
      <c r="A20" s="153" t="s">
        <v>314</v>
      </c>
      <c r="B20" s="94">
        <v>63</v>
      </c>
      <c r="C20" s="94">
        <v>190000</v>
      </c>
      <c r="D20" s="94"/>
      <c r="E20" s="94"/>
      <c r="F20" s="79">
        <v>11970000</v>
      </c>
    </row>
    <row r="21" spans="1:6" ht="15.75" customHeight="1">
      <c r="A21" s="153" t="s">
        <v>315</v>
      </c>
      <c r="B21" s="94"/>
      <c r="C21" s="94"/>
      <c r="D21" s="94"/>
      <c r="E21" s="94"/>
      <c r="F21" s="79">
        <v>2237300</v>
      </c>
    </row>
    <row r="22" spans="1:6" ht="15.75" customHeight="1">
      <c r="A22" s="153" t="s">
        <v>316</v>
      </c>
      <c r="B22" s="94">
        <v>19</v>
      </c>
      <c r="C22" s="94">
        <v>700000</v>
      </c>
      <c r="D22" s="94"/>
      <c r="E22" s="94"/>
      <c r="F22" s="79">
        <v>13300000</v>
      </c>
    </row>
    <row r="23" spans="1:6" ht="15.75" customHeight="1">
      <c r="A23" s="153" t="s">
        <v>317</v>
      </c>
      <c r="B23" s="94">
        <v>1</v>
      </c>
      <c r="C23" s="94">
        <v>800000</v>
      </c>
      <c r="D23" s="94"/>
      <c r="E23" s="94"/>
      <c r="F23" s="79">
        <v>800000</v>
      </c>
    </row>
    <row r="24" spans="1:6" ht="15.75" customHeight="1">
      <c r="A24" s="153" t="s">
        <v>318</v>
      </c>
      <c r="B24" s="94">
        <v>100</v>
      </c>
      <c r="C24" s="94">
        <v>150000</v>
      </c>
      <c r="D24" s="94"/>
      <c r="E24" s="94"/>
      <c r="F24" s="79">
        <v>15000000</v>
      </c>
    </row>
    <row r="25" spans="1:6" ht="15.75" customHeight="1">
      <c r="A25" s="153" t="s">
        <v>319</v>
      </c>
      <c r="B25" s="94">
        <v>19</v>
      </c>
      <c r="C25" s="94">
        <v>547000</v>
      </c>
      <c r="D25" s="94"/>
      <c r="E25" s="94"/>
      <c r="F25" s="79">
        <v>10393000</v>
      </c>
    </row>
    <row r="26" spans="1:6" ht="15.75" customHeight="1">
      <c r="A26" s="153" t="s">
        <v>320</v>
      </c>
      <c r="B26" s="94">
        <v>5</v>
      </c>
      <c r="C26" s="94">
        <v>50000</v>
      </c>
      <c r="D26" s="94"/>
      <c r="E26" s="94"/>
      <c r="F26" s="79">
        <v>250000</v>
      </c>
    </row>
    <row r="27" spans="1:6" ht="15.75" customHeight="1">
      <c r="A27" s="153" t="s">
        <v>321</v>
      </c>
      <c r="B27" s="94">
        <v>151</v>
      </c>
      <c r="C27" s="94"/>
      <c r="D27" s="94">
        <v>23630000</v>
      </c>
      <c r="E27" s="94">
        <v>10370000</v>
      </c>
      <c r="F27" s="79">
        <v>34000000</v>
      </c>
    </row>
    <row r="28" spans="1:6" ht="15.75" customHeight="1">
      <c r="A28" s="124" t="s">
        <v>322</v>
      </c>
      <c r="B28" s="94"/>
      <c r="C28" s="94"/>
      <c r="D28" s="154"/>
      <c r="E28" s="154"/>
      <c r="F28" s="79"/>
    </row>
    <row r="29" spans="1:6" ht="15.75" customHeight="1">
      <c r="A29" s="153" t="s">
        <v>323</v>
      </c>
      <c r="B29" s="94">
        <v>275</v>
      </c>
      <c r="C29" s="94"/>
      <c r="D29" s="94">
        <v>33490000</v>
      </c>
      <c r="E29" s="94">
        <v>16235000</v>
      </c>
      <c r="F29" s="79">
        <v>49725000</v>
      </c>
    </row>
    <row r="30" spans="1:6" ht="15.75" customHeight="1">
      <c r="A30" s="153" t="s">
        <v>324</v>
      </c>
      <c r="B30" s="94">
        <v>309</v>
      </c>
      <c r="C30" s="94"/>
      <c r="D30" s="94">
        <v>43180000</v>
      </c>
      <c r="E30" s="94">
        <v>19465000</v>
      </c>
      <c r="F30" s="79">
        <v>62645000</v>
      </c>
    </row>
    <row r="31" spans="1:6" ht="15.75" customHeight="1">
      <c r="A31" s="153" t="s">
        <v>325</v>
      </c>
      <c r="B31" s="94">
        <v>119</v>
      </c>
      <c r="C31" s="94"/>
      <c r="D31" s="94">
        <v>19210000</v>
      </c>
      <c r="E31" s="94">
        <v>10030000</v>
      </c>
      <c r="F31" s="79">
        <v>29240000</v>
      </c>
    </row>
    <row r="32" spans="1:6" ht="15.75" customHeight="1">
      <c r="A32" s="124" t="s">
        <v>326</v>
      </c>
      <c r="B32" s="155"/>
      <c r="C32" s="155"/>
      <c r="D32" s="94"/>
      <c r="E32" s="94"/>
      <c r="F32" s="79"/>
    </row>
    <row r="33" spans="1:6" ht="15.75" customHeight="1">
      <c r="A33" s="153" t="s">
        <v>327</v>
      </c>
      <c r="B33" s="155">
        <v>1</v>
      </c>
      <c r="C33" s="155"/>
      <c r="D33" s="94">
        <v>96000</v>
      </c>
      <c r="E33" s="94"/>
      <c r="F33" s="79">
        <v>96000</v>
      </c>
    </row>
    <row r="34" spans="1:6" ht="15.75" customHeight="1">
      <c r="A34" s="153" t="s">
        <v>328</v>
      </c>
      <c r="B34" s="155">
        <v>5</v>
      </c>
      <c r="C34" s="155"/>
      <c r="D34" s="94">
        <v>1536000</v>
      </c>
      <c r="E34" s="94">
        <v>512000</v>
      </c>
      <c r="F34" s="79">
        <v>2048000</v>
      </c>
    </row>
    <row r="35" spans="1:6" ht="37.5" customHeight="1">
      <c r="A35" s="156" t="s">
        <v>329</v>
      </c>
      <c r="B35" s="155">
        <v>76</v>
      </c>
      <c r="C35" s="155"/>
      <c r="D35" s="94">
        <v>9728000</v>
      </c>
      <c r="E35" s="94">
        <v>4080000</v>
      </c>
      <c r="F35" s="79">
        <v>13808000</v>
      </c>
    </row>
    <row r="36" spans="1:6" ht="15.75" customHeight="1">
      <c r="A36" s="124" t="s">
        <v>330</v>
      </c>
      <c r="B36" s="155"/>
      <c r="C36" s="155"/>
      <c r="D36" s="94"/>
      <c r="E36" s="94"/>
      <c r="F36" s="157"/>
    </row>
    <row r="37" spans="1:6" ht="15.75" customHeight="1">
      <c r="A37" s="153" t="s">
        <v>331</v>
      </c>
      <c r="B37" s="94"/>
      <c r="C37" s="94"/>
      <c r="D37" s="94">
        <v>13300000</v>
      </c>
      <c r="E37" s="94">
        <v>3400000</v>
      </c>
      <c r="F37" s="79">
        <v>16700000</v>
      </c>
    </row>
    <row r="38" spans="1:6" ht="15.75" customHeight="1">
      <c r="A38" s="153" t="s">
        <v>332</v>
      </c>
      <c r="B38" s="94"/>
      <c r="C38" s="94"/>
      <c r="D38" s="94">
        <v>2000000</v>
      </c>
      <c r="E38" s="94">
        <v>510000</v>
      </c>
      <c r="F38" s="79">
        <v>2510000</v>
      </c>
    </row>
    <row r="39" spans="1:6" ht="15.75" customHeight="1">
      <c r="A39" s="153" t="s">
        <v>333</v>
      </c>
      <c r="B39" s="94">
        <v>63</v>
      </c>
      <c r="C39" s="94">
        <v>51000</v>
      </c>
      <c r="D39" s="94"/>
      <c r="E39" s="94"/>
      <c r="F39" s="79">
        <v>3230000</v>
      </c>
    </row>
    <row r="40" spans="1:6" ht="15.75" customHeight="1">
      <c r="A40" s="153" t="s">
        <v>334</v>
      </c>
      <c r="B40" s="94">
        <v>25</v>
      </c>
      <c r="C40" s="94">
        <v>20000</v>
      </c>
      <c r="D40" s="94"/>
      <c r="E40" s="94"/>
      <c r="F40" s="79">
        <v>500000</v>
      </c>
    </row>
    <row r="41" spans="1:6" ht="15.75" customHeight="1">
      <c r="A41" s="124" t="s">
        <v>335</v>
      </c>
      <c r="B41" s="94"/>
      <c r="C41" s="94"/>
      <c r="D41" s="94"/>
      <c r="E41" s="94"/>
      <c r="F41" s="79"/>
    </row>
    <row r="42" spans="1:6" ht="15.75" customHeight="1">
      <c r="A42" s="153" t="s">
        <v>336</v>
      </c>
      <c r="B42" s="94">
        <v>11</v>
      </c>
      <c r="C42" s="94"/>
      <c r="D42" s="94">
        <v>2768000</v>
      </c>
      <c r="E42" s="94">
        <v>510000</v>
      </c>
      <c r="F42" s="79">
        <v>3278000</v>
      </c>
    </row>
    <row r="43" spans="1:6" ht="15.75" customHeight="1">
      <c r="A43" s="153" t="s">
        <v>337</v>
      </c>
      <c r="B43" s="94"/>
      <c r="C43" s="94"/>
      <c r="D43" s="94"/>
      <c r="E43" s="94">
        <v>682000</v>
      </c>
      <c r="F43" s="79">
        <v>682000</v>
      </c>
    </row>
    <row r="44" spans="1:6" ht="15.75" customHeight="1">
      <c r="A44" s="124" t="s">
        <v>338</v>
      </c>
      <c r="B44" s="94"/>
      <c r="C44" s="94"/>
      <c r="D44" s="94"/>
      <c r="E44" s="94"/>
      <c r="F44" s="79"/>
    </row>
    <row r="45" spans="1:6" ht="15.75" customHeight="1">
      <c r="A45" s="153" t="s">
        <v>339</v>
      </c>
      <c r="B45" s="94">
        <v>194</v>
      </c>
      <c r="C45" s="94"/>
      <c r="D45" s="94">
        <v>2974667</v>
      </c>
      <c r="E45" s="94">
        <v>1445000</v>
      </c>
      <c r="F45" s="79">
        <v>4419667</v>
      </c>
    </row>
    <row r="46" spans="1:6" ht="15.75" customHeight="1">
      <c r="A46" s="153" t="s">
        <v>340</v>
      </c>
      <c r="B46" s="94">
        <v>71</v>
      </c>
      <c r="C46" s="94"/>
      <c r="D46" s="94">
        <v>1524133</v>
      </c>
      <c r="E46" s="94">
        <v>850000</v>
      </c>
      <c r="F46" s="79">
        <v>2374133</v>
      </c>
    </row>
    <row r="47" spans="1:6" ht="15.75" customHeight="1">
      <c r="A47" s="124" t="s">
        <v>341</v>
      </c>
      <c r="B47" s="94"/>
      <c r="C47" s="94"/>
      <c r="D47" s="94"/>
      <c r="E47" s="94"/>
      <c r="F47" s="79"/>
    </row>
    <row r="48" spans="1:6" ht="15.75" customHeight="1">
      <c r="A48" s="153" t="s">
        <v>342</v>
      </c>
      <c r="B48" s="94">
        <v>165</v>
      </c>
      <c r="C48" s="94">
        <v>71500</v>
      </c>
      <c r="D48" s="94"/>
      <c r="E48" s="94"/>
      <c r="F48" s="79">
        <v>11797500</v>
      </c>
    </row>
    <row r="49" spans="1:6" ht="15.75" customHeight="1">
      <c r="A49" s="153" t="s">
        <v>343</v>
      </c>
      <c r="B49" s="94">
        <v>151</v>
      </c>
      <c r="C49" s="94">
        <v>45000</v>
      </c>
      <c r="D49" s="94"/>
      <c r="E49" s="94"/>
      <c r="F49" s="79">
        <v>6795000</v>
      </c>
    </row>
    <row r="50" spans="1:6" ht="15.75" customHeight="1">
      <c r="A50" s="85" t="s">
        <v>344</v>
      </c>
      <c r="B50" s="158"/>
      <c r="C50" s="158"/>
      <c r="D50" s="158"/>
      <c r="E50" s="158"/>
      <c r="F50" s="79"/>
    </row>
    <row r="51" spans="1:6" ht="15.75" customHeight="1">
      <c r="A51" s="159" t="s">
        <v>345</v>
      </c>
      <c r="B51" s="94">
        <v>312</v>
      </c>
      <c r="C51" s="94">
        <v>55000</v>
      </c>
      <c r="D51" s="94"/>
      <c r="E51" s="94"/>
      <c r="F51" s="79">
        <v>17160000</v>
      </c>
    </row>
    <row r="52" spans="1:6" ht="15.75" customHeight="1">
      <c r="A52" s="159" t="s">
        <v>346</v>
      </c>
      <c r="B52" s="94">
        <v>20</v>
      </c>
      <c r="C52" s="94">
        <v>16000</v>
      </c>
      <c r="D52" s="94"/>
      <c r="E52" s="94"/>
      <c r="F52" s="79">
        <v>320000</v>
      </c>
    </row>
    <row r="53" spans="1:6" ht="15.75" customHeight="1">
      <c r="A53" s="159" t="s">
        <v>347</v>
      </c>
      <c r="B53" s="94">
        <v>434</v>
      </c>
      <c r="C53" s="94">
        <v>10000</v>
      </c>
      <c r="D53" s="94"/>
      <c r="E53" s="94"/>
      <c r="F53" s="79">
        <v>4340000</v>
      </c>
    </row>
    <row r="54" spans="1:6" ht="15.75" customHeight="1">
      <c r="A54" s="159" t="s">
        <v>348</v>
      </c>
      <c r="B54" s="94">
        <v>670</v>
      </c>
      <c r="C54" s="94">
        <v>1000</v>
      </c>
      <c r="D54" s="94"/>
      <c r="E54" s="94"/>
      <c r="F54" s="79">
        <v>670000</v>
      </c>
    </row>
    <row r="55" spans="1:6" ht="15.75" customHeight="1">
      <c r="A55" s="85" t="s">
        <v>349</v>
      </c>
      <c r="B55" s="94"/>
      <c r="C55" s="94"/>
      <c r="D55" s="94"/>
      <c r="E55" s="94"/>
      <c r="F55" s="79"/>
    </row>
    <row r="56" spans="1:6" ht="15.75" customHeight="1">
      <c r="A56" s="159" t="s">
        <v>350</v>
      </c>
      <c r="B56" s="94"/>
      <c r="C56" s="94"/>
      <c r="D56" s="94">
        <v>250000</v>
      </c>
      <c r="E56" s="94">
        <v>162000</v>
      </c>
      <c r="F56" s="79">
        <v>412000</v>
      </c>
    </row>
    <row r="57" spans="1:6" ht="15.75" customHeight="1">
      <c r="A57" s="160" t="s">
        <v>351</v>
      </c>
      <c r="B57" s="161"/>
      <c r="C57" s="161"/>
      <c r="D57" s="161"/>
      <c r="E57" s="161"/>
      <c r="F57" s="161">
        <f>SUM(F7:F56)</f>
        <v>410489731</v>
      </c>
    </row>
  </sheetData>
  <mergeCells count="2"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1">
      <selection activeCell="A45" sqref="A45:IV45"/>
    </sheetView>
  </sheetViews>
  <sheetFormatPr defaultColWidth="9.140625" defaultRowHeight="12.75"/>
  <cols>
    <col min="1" max="1" width="65.8515625" style="0" customWidth="1"/>
    <col min="2" max="2" width="12.7109375" style="0" bestFit="1" customWidth="1"/>
  </cols>
  <sheetData>
    <row r="1" ht="15.75">
      <c r="B1" s="66" t="s">
        <v>372</v>
      </c>
    </row>
    <row r="2" ht="19.5">
      <c r="A2" s="90"/>
    </row>
    <row r="3" spans="1:2" ht="16.5">
      <c r="A3" s="252" t="s">
        <v>182</v>
      </c>
      <c r="B3" s="252"/>
    </row>
    <row r="4" spans="1:2" ht="16.5">
      <c r="A4" s="252" t="s">
        <v>70</v>
      </c>
      <c r="B4" s="252"/>
    </row>
    <row r="5" ht="16.5">
      <c r="A5" s="91"/>
    </row>
    <row r="6" ht="15.75">
      <c r="B6" s="66" t="s">
        <v>81</v>
      </c>
    </row>
    <row r="7" spans="1:2" ht="16.5">
      <c r="A7" s="78"/>
      <c r="B7" s="94"/>
    </row>
    <row r="8" spans="1:2" ht="16.5">
      <c r="A8" s="78"/>
      <c r="B8" s="94"/>
    </row>
    <row r="9" spans="1:2" ht="15.75" customHeight="1">
      <c r="A9" s="78" t="s">
        <v>373</v>
      </c>
      <c r="B9" s="94">
        <v>29325</v>
      </c>
    </row>
    <row r="10" spans="1:2" ht="15.75" customHeight="1">
      <c r="A10" s="78" t="s">
        <v>374</v>
      </c>
      <c r="B10" s="94">
        <v>7850</v>
      </c>
    </row>
    <row r="11" spans="1:2" ht="15.75" customHeight="1">
      <c r="A11" s="78" t="s">
        <v>375</v>
      </c>
      <c r="B11" s="94">
        <v>8000</v>
      </c>
    </row>
    <row r="12" spans="1:2" ht="15.75" customHeight="1">
      <c r="A12" s="78" t="s">
        <v>376</v>
      </c>
      <c r="B12" s="94">
        <v>3451</v>
      </c>
    </row>
    <row r="13" spans="1:2" ht="15.75" customHeight="1">
      <c r="A13" s="78" t="s">
        <v>377</v>
      </c>
      <c r="B13" s="78">
        <v>2000</v>
      </c>
    </row>
    <row r="14" spans="1:2" ht="15.75" customHeight="1">
      <c r="A14" s="78" t="s">
        <v>378</v>
      </c>
      <c r="B14" s="78">
        <v>1400</v>
      </c>
    </row>
    <row r="15" spans="1:2" ht="15.75" customHeight="1">
      <c r="A15" s="78" t="s">
        <v>379</v>
      </c>
      <c r="B15" s="94">
        <v>350</v>
      </c>
    </row>
    <row r="16" spans="1:2" ht="15.75" customHeight="1">
      <c r="A16" s="78" t="s">
        <v>380</v>
      </c>
      <c r="B16" s="78">
        <v>50</v>
      </c>
    </row>
    <row r="17" spans="1:2" ht="15.75" customHeight="1">
      <c r="A17" s="78" t="s">
        <v>381</v>
      </c>
      <c r="B17" s="78">
        <v>400</v>
      </c>
    </row>
    <row r="18" spans="1:2" ht="15.75" customHeight="1">
      <c r="A18" s="78" t="s">
        <v>382</v>
      </c>
      <c r="B18" s="78">
        <v>100</v>
      </c>
    </row>
    <row r="19" spans="1:2" ht="15.75" customHeight="1">
      <c r="A19" s="78" t="s">
        <v>383</v>
      </c>
      <c r="B19" s="94">
        <v>400</v>
      </c>
    </row>
    <row r="20" spans="1:2" ht="15.75" customHeight="1">
      <c r="A20" s="148" t="s">
        <v>351</v>
      </c>
      <c r="B20" s="95">
        <f>SUM(B9:B19)</f>
        <v>53326</v>
      </c>
    </row>
    <row r="21" ht="15.75" customHeight="1">
      <c r="A21" s="185" t="s">
        <v>384</v>
      </c>
    </row>
    <row r="22" ht="15.75" customHeight="1">
      <c r="A22" s="91"/>
    </row>
    <row r="23" ht="15.75" customHeight="1">
      <c r="A23" s="186" t="s">
        <v>385</v>
      </c>
    </row>
    <row r="24" ht="15.75" customHeight="1">
      <c r="A24" s="186"/>
    </row>
    <row r="25" ht="15.75" customHeight="1">
      <c r="A25" s="91"/>
    </row>
    <row r="26" spans="1:2" ht="15.75" customHeight="1">
      <c r="A26" s="187" t="s">
        <v>386</v>
      </c>
      <c r="B26" s="188">
        <v>66</v>
      </c>
    </row>
    <row r="27" spans="1:2" ht="15.75" customHeight="1">
      <c r="A27" s="187" t="s">
        <v>387</v>
      </c>
      <c r="B27" s="188">
        <v>50</v>
      </c>
    </row>
    <row r="28" spans="1:2" ht="15.75" customHeight="1">
      <c r="A28" s="189" t="s">
        <v>351</v>
      </c>
      <c r="B28" s="190">
        <f>SUM(B26:B27)</f>
        <v>116</v>
      </c>
    </row>
    <row r="29" spans="1:2" ht="15.75" customHeight="1">
      <c r="A29" s="186"/>
      <c r="B29" s="191"/>
    </row>
    <row r="30" spans="1:2" ht="15.75" customHeight="1">
      <c r="A30" s="186"/>
      <c r="B30" s="191"/>
    </row>
    <row r="31" ht="15.75" customHeight="1">
      <c r="A31" s="91"/>
    </row>
    <row r="32" spans="1:2" ht="15.75" customHeight="1">
      <c r="A32" s="252" t="s">
        <v>388</v>
      </c>
      <c r="B32" s="252"/>
    </row>
    <row r="33" ht="15.75" customHeight="1">
      <c r="A33" s="66" t="s">
        <v>2</v>
      </c>
    </row>
    <row r="34" ht="15.75" customHeight="1">
      <c r="B34" s="66" t="s">
        <v>389</v>
      </c>
    </row>
    <row r="35" spans="1:2" ht="15.75" customHeight="1">
      <c r="A35" s="76" t="s">
        <v>390</v>
      </c>
      <c r="B35" s="94"/>
    </row>
    <row r="36" spans="1:2" ht="15.75" customHeight="1">
      <c r="A36" s="78" t="s">
        <v>391</v>
      </c>
      <c r="B36" s="94">
        <v>800</v>
      </c>
    </row>
    <row r="37" spans="1:2" ht="15.75" customHeight="1">
      <c r="A37" s="76" t="s">
        <v>392</v>
      </c>
      <c r="B37" s="94"/>
    </row>
    <row r="38" spans="1:2" ht="15.75" customHeight="1">
      <c r="A38" s="78" t="s">
        <v>393</v>
      </c>
      <c r="B38" s="94">
        <v>1267</v>
      </c>
    </row>
    <row r="39" spans="1:2" ht="15.75" customHeight="1">
      <c r="A39" s="76" t="s">
        <v>394</v>
      </c>
      <c r="B39" s="94"/>
    </row>
    <row r="40" spans="1:2" ht="15.75" customHeight="1">
      <c r="A40" s="78" t="s">
        <v>393</v>
      </c>
      <c r="B40" s="94">
        <v>3743</v>
      </c>
    </row>
    <row r="41" spans="1:2" ht="15.75" customHeight="1">
      <c r="A41" s="78" t="s">
        <v>395</v>
      </c>
      <c r="B41" s="94">
        <v>1100</v>
      </c>
    </row>
    <row r="42" spans="1:2" ht="15.75" customHeight="1">
      <c r="A42" s="192" t="s">
        <v>396</v>
      </c>
      <c r="B42" s="94">
        <v>272</v>
      </c>
    </row>
    <row r="43" spans="1:2" ht="15.75" customHeight="1">
      <c r="A43" s="193" t="s">
        <v>397</v>
      </c>
      <c r="B43" s="94"/>
    </row>
    <row r="44" spans="1:2" ht="15.75" customHeight="1">
      <c r="A44" s="192" t="s">
        <v>398</v>
      </c>
      <c r="B44" s="94">
        <v>60</v>
      </c>
    </row>
    <row r="45" spans="1:2" ht="15.75" customHeight="1">
      <c r="A45" s="148" t="s">
        <v>351</v>
      </c>
      <c r="B45" s="95">
        <f>B42+B41+B40+B38+B36+B44</f>
        <v>7242</v>
      </c>
    </row>
  </sheetData>
  <mergeCells count="3">
    <mergeCell ref="A3:B3"/>
    <mergeCell ref="A4:B4"/>
    <mergeCell ref="A32:B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8" sqref="A18:IV18"/>
    </sheetView>
  </sheetViews>
  <sheetFormatPr defaultColWidth="9.140625" defaultRowHeight="12.75"/>
  <cols>
    <col min="1" max="1" width="63.00390625" style="0" customWidth="1"/>
    <col min="2" max="2" width="14.00390625" style="0" customWidth="1"/>
    <col min="3" max="3" width="14.140625" style="0" customWidth="1"/>
  </cols>
  <sheetData>
    <row r="1" spans="1:3" ht="16.5">
      <c r="A1" s="91"/>
      <c r="C1" s="98" t="s">
        <v>130</v>
      </c>
    </row>
    <row r="2" ht="15.75">
      <c r="B2" s="66"/>
    </row>
    <row r="3" ht="15.75">
      <c r="B3" s="66"/>
    </row>
    <row r="4" ht="15.75">
      <c r="A4" s="66"/>
    </row>
    <row r="5" spans="1:3" ht="22.5">
      <c r="A5" s="253" t="s">
        <v>131</v>
      </c>
      <c r="B5" s="253"/>
      <c r="C5" s="253"/>
    </row>
    <row r="6" spans="1:3" ht="18.75">
      <c r="A6" s="251" t="s">
        <v>106</v>
      </c>
      <c r="B6" s="251"/>
      <c r="C6" s="251"/>
    </row>
    <row r="7" spans="1:2" ht="18.75">
      <c r="A7" s="72"/>
      <c r="B7" s="72"/>
    </row>
    <row r="8" ht="18.75">
      <c r="A8" s="72"/>
    </row>
    <row r="9" spans="1:3" ht="13.5" thickBot="1">
      <c r="A9" s="254" t="s">
        <v>81</v>
      </c>
      <c r="B9" s="254"/>
      <c r="C9" s="254"/>
    </row>
    <row r="10" spans="1:3" ht="49.5">
      <c r="A10" s="99" t="s">
        <v>132</v>
      </c>
      <c r="B10" s="100" t="s">
        <v>133</v>
      </c>
      <c r="C10" s="101" t="s">
        <v>134</v>
      </c>
    </row>
    <row r="11" spans="1:3" ht="22.5" customHeight="1">
      <c r="A11" s="102" t="s">
        <v>135</v>
      </c>
      <c r="B11" s="103">
        <v>250</v>
      </c>
      <c r="C11" s="104"/>
    </row>
    <row r="12" spans="1:3" ht="18.75" customHeight="1">
      <c r="A12" s="105" t="s">
        <v>136</v>
      </c>
      <c r="B12" s="103">
        <v>1300</v>
      </c>
      <c r="C12" s="104"/>
    </row>
    <row r="13" spans="1:3" ht="18.75" customHeight="1">
      <c r="A13" s="102" t="s">
        <v>137</v>
      </c>
      <c r="B13" s="103">
        <v>100</v>
      </c>
      <c r="C13" s="104"/>
    </row>
    <row r="14" spans="1:3" ht="17.25" customHeight="1">
      <c r="A14" s="105" t="s">
        <v>138</v>
      </c>
      <c r="B14" s="103">
        <v>350</v>
      </c>
      <c r="C14" s="104"/>
    </row>
    <row r="15" spans="1:3" ht="18.75" customHeight="1">
      <c r="A15" s="102" t="s">
        <v>139</v>
      </c>
      <c r="B15" s="103">
        <v>300</v>
      </c>
      <c r="C15" s="104"/>
    </row>
    <row r="16" spans="1:3" ht="17.25" customHeight="1">
      <c r="A16" s="102" t="s">
        <v>140</v>
      </c>
      <c r="B16" s="103">
        <v>60</v>
      </c>
      <c r="C16" s="104"/>
    </row>
    <row r="17" spans="1:3" ht="19.5" customHeight="1">
      <c r="A17" s="105" t="s">
        <v>141</v>
      </c>
      <c r="B17" s="103">
        <v>389</v>
      </c>
      <c r="C17" s="104"/>
    </row>
    <row r="18" spans="1:3" ht="16.5" customHeight="1">
      <c r="A18" s="102" t="s">
        <v>142</v>
      </c>
      <c r="B18" s="103">
        <v>99</v>
      </c>
      <c r="C18" s="104"/>
    </row>
    <row r="19" spans="1:3" ht="18" customHeight="1">
      <c r="A19" s="102" t="s">
        <v>143</v>
      </c>
      <c r="B19" s="103">
        <v>3000</v>
      </c>
      <c r="C19" s="104"/>
    </row>
    <row r="20" spans="1:3" ht="19.5" customHeight="1">
      <c r="A20" s="102" t="s">
        <v>144</v>
      </c>
      <c r="B20" s="103">
        <v>200</v>
      </c>
      <c r="C20" s="104"/>
    </row>
    <row r="21" spans="1:3" ht="16.5" customHeight="1">
      <c r="A21" s="102" t="s">
        <v>145</v>
      </c>
      <c r="B21" s="103">
        <v>350</v>
      </c>
      <c r="C21" s="104"/>
    </row>
    <row r="22" spans="1:3" ht="18" customHeight="1">
      <c r="A22" s="102" t="s">
        <v>146</v>
      </c>
      <c r="B22" s="103">
        <v>2500</v>
      </c>
      <c r="C22" s="104"/>
    </row>
    <row r="23" spans="1:3" ht="18.75" customHeight="1">
      <c r="A23" s="102" t="s">
        <v>147</v>
      </c>
      <c r="B23" s="103">
        <v>200</v>
      </c>
      <c r="C23" s="104"/>
    </row>
    <row r="24" spans="1:3" ht="16.5" customHeight="1">
      <c r="A24" s="105" t="s">
        <v>148</v>
      </c>
      <c r="B24" s="103">
        <v>300</v>
      </c>
      <c r="C24" s="104"/>
    </row>
    <row r="25" spans="1:3" ht="19.5" customHeight="1">
      <c r="A25" s="102" t="s">
        <v>149</v>
      </c>
      <c r="B25" s="103">
        <v>600</v>
      </c>
      <c r="C25" s="104"/>
    </row>
    <row r="26" spans="1:3" ht="18" customHeight="1">
      <c r="A26" s="102" t="s">
        <v>150</v>
      </c>
      <c r="B26" s="103">
        <v>3250</v>
      </c>
      <c r="C26" s="104"/>
    </row>
    <row r="27" spans="1:3" ht="20.25" customHeight="1">
      <c r="A27" s="102" t="s">
        <v>151</v>
      </c>
      <c r="B27" s="103">
        <v>1300</v>
      </c>
      <c r="C27" s="104"/>
    </row>
    <row r="28" spans="1:3" ht="17.25" customHeight="1">
      <c r="A28" s="102" t="s">
        <v>152</v>
      </c>
      <c r="B28" s="103">
        <v>1000</v>
      </c>
      <c r="C28" s="104"/>
    </row>
    <row r="29" spans="1:3" ht="18.75" customHeight="1">
      <c r="A29" s="105" t="s">
        <v>153</v>
      </c>
      <c r="B29" s="103">
        <v>200</v>
      </c>
      <c r="C29" s="104"/>
    </row>
    <row r="30" spans="1:3" ht="22.5" customHeight="1" thickBot="1">
      <c r="A30" s="106" t="s">
        <v>154</v>
      </c>
      <c r="B30" s="107">
        <f>SUM(B11:B29)</f>
        <v>15748</v>
      </c>
      <c r="C30" s="108">
        <v>8000</v>
      </c>
    </row>
  </sheetData>
  <mergeCells count="3">
    <mergeCell ref="A5:C5"/>
    <mergeCell ref="A6:C6"/>
    <mergeCell ref="A9:C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21" sqref="A21"/>
    </sheetView>
  </sheetViews>
  <sheetFormatPr defaultColWidth="9.140625" defaultRowHeight="12.75"/>
  <cols>
    <col min="1" max="1" width="62.28125" style="0" customWidth="1"/>
  </cols>
  <sheetData>
    <row r="1" ht="15.75">
      <c r="C1" s="66" t="s">
        <v>191</v>
      </c>
    </row>
    <row r="2" spans="1:3" ht="16.5">
      <c r="A2" s="252" t="s">
        <v>192</v>
      </c>
      <c r="B2" s="252"/>
      <c r="C2" s="252"/>
    </row>
    <row r="3" spans="1:3" ht="16.5">
      <c r="A3" s="252" t="s">
        <v>106</v>
      </c>
      <c r="B3" s="252"/>
      <c r="C3" s="252"/>
    </row>
    <row r="4" spans="1:3" ht="31.5">
      <c r="A4" s="117"/>
      <c r="B4" s="117"/>
      <c r="C4" s="118" t="s">
        <v>81</v>
      </c>
    </row>
    <row r="5" spans="1:3" ht="15.75" customHeight="1">
      <c r="A5" s="116" t="s">
        <v>193</v>
      </c>
      <c r="B5" s="116"/>
      <c r="C5" s="119">
        <v>10000</v>
      </c>
    </row>
    <row r="6" spans="1:3" ht="15.75" customHeight="1">
      <c r="A6" s="116" t="s">
        <v>194</v>
      </c>
      <c r="B6" s="116"/>
      <c r="C6" s="119">
        <f>SUM(B7:B10)</f>
        <v>270320</v>
      </c>
    </row>
    <row r="7" spans="1:3" ht="15.75" customHeight="1">
      <c r="A7" s="116" t="s">
        <v>195</v>
      </c>
      <c r="B7" s="119">
        <v>203091</v>
      </c>
      <c r="C7" s="119"/>
    </row>
    <row r="8" spans="1:3" ht="15.75" customHeight="1">
      <c r="A8" s="116" t="s">
        <v>196</v>
      </c>
      <c r="B8" s="119">
        <v>54157</v>
      </c>
      <c r="C8" s="119"/>
    </row>
    <row r="9" spans="1:3" ht="15.75" customHeight="1">
      <c r="A9" s="120" t="s">
        <v>197</v>
      </c>
      <c r="B9" s="119">
        <v>6770</v>
      </c>
      <c r="C9" s="119"/>
    </row>
    <row r="10" spans="1:3" ht="15.75" customHeight="1">
      <c r="A10" s="120" t="s">
        <v>198</v>
      </c>
      <c r="B10" s="119">
        <v>6302</v>
      </c>
      <c r="C10" s="119"/>
    </row>
    <row r="11" spans="1:3" ht="15.75" customHeight="1">
      <c r="A11" s="116" t="s">
        <v>199</v>
      </c>
      <c r="B11" s="119"/>
      <c r="C11" s="119">
        <v>19297</v>
      </c>
    </row>
    <row r="12" spans="1:3" ht="15.75" customHeight="1">
      <c r="A12" s="116" t="s">
        <v>200</v>
      </c>
      <c r="B12" s="116"/>
      <c r="C12" s="119">
        <v>300</v>
      </c>
    </row>
    <row r="13" spans="1:3" ht="15.75" customHeight="1">
      <c r="A13" s="116" t="s">
        <v>201</v>
      </c>
      <c r="B13" s="116"/>
      <c r="C13" s="119">
        <v>1230</v>
      </c>
    </row>
    <row r="14" spans="1:3" ht="15.75" customHeight="1">
      <c r="A14" s="116" t="s">
        <v>202</v>
      </c>
      <c r="B14" s="116"/>
      <c r="C14" s="119">
        <v>28726</v>
      </c>
    </row>
    <row r="15" spans="1:3" ht="15.75" customHeight="1">
      <c r="A15" s="116" t="s">
        <v>203</v>
      </c>
      <c r="B15" s="116"/>
      <c r="C15" s="119">
        <v>11254</v>
      </c>
    </row>
    <row r="16" spans="1:3" ht="15.75" customHeight="1">
      <c r="A16" s="116" t="s">
        <v>204</v>
      </c>
      <c r="B16" s="116"/>
      <c r="C16" s="121">
        <f>+C5+C6+C12+C15+C14+C11+C13</f>
        <v>341127</v>
      </c>
    </row>
    <row r="17" spans="1:2" ht="18.75">
      <c r="A17" s="122"/>
      <c r="B17" s="122"/>
    </row>
    <row r="18" spans="1:2" ht="15.75">
      <c r="A18" s="123"/>
      <c r="B18" s="123"/>
    </row>
    <row r="19" spans="1:3" ht="16.5">
      <c r="A19" s="252" t="s">
        <v>205</v>
      </c>
      <c r="B19" s="252"/>
      <c r="C19" s="252"/>
    </row>
    <row r="20" spans="1:3" ht="16.5">
      <c r="A20" s="252" t="s">
        <v>106</v>
      </c>
      <c r="B20" s="252"/>
      <c r="C20" s="252"/>
    </row>
    <row r="21" spans="1:3" ht="31.5">
      <c r="A21" s="117"/>
      <c r="B21" s="117"/>
      <c r="C21" s="118" t="s">
        <v>81</v>
      </c>
    </row>
    <row r="22" spans="1:3" ht="15.75" customHeight="1">
      <c r="A22" s="116" t="s">
        <v>206</v>
      </c>
      <c r="B22" s="116"/>
      <c r="C22" s="119">
        <v>9817</v>
      </c>
    </row>
    <row r="23" spans="1:3" ht="15.75" customHeight="1">
      <c r="A23" s="116" t="s">
        <v>207</v>
      </c>
      <c r="B23" s="116"/>
      <c r="C23" s="119">
        <v>10000</v>
      </c>
    </row>
    <row r="24" spans="1:3" ht="15.75" customHeight="1">
      <c r="A24" s="124" t="s">
        <v>208</v>
      </c>
      <c r="B24" s="125"/>
      <c r="C24" s="126">
        <v>5000</v>
      </c>
    </row>
    <row r="25" spans="1:3" ht="15.75" customHeight="1">
      <c r="A25" s="124" t="s">
        <v>209</v>
      </c>
      <c r="B25" s="125"/>
      <c r="C25" s="121">
        <f>SUM(C22:C24)</f>
        <v>24817</v>
      </c>
    </row>
    <row r="26" spans="1:3" ht="15.75" customHeight="1">
      <c r="A26" s="127"/>
      <c r="B26" s="128"/>
      <c r="C26" s="129"/>
    </row>
    <row r="27" spans="1:3" ht="15.75" customHeight="1">
      <c r="A27" s="124" t="s">
        <v>210</v>
      </c>
      <c r="B27" s="130"/>
      <c r="C27" s="131">
        <v>1230</v>
      </c>
    </row>
    <row r="28" spans="1:3" ht="15.75" customHeight="1">
      <c r="A28" s="132" t="s">
        <v>211</v>
      </c>
      <c r="B28" s="132"/>
      <c r="C28" s="131">
        <v>10000</v>
      </c>
    </row>
    <row r="29" spans="1:3" ht="15.75" customHeight="1">
      <c r="A29" s="116" t="s">
        <v>194</v>
      </c>
      <c r="B29" s="116"/>
      <c r="C29" s="119">
        <v>270788</v>
      </c>
    </row>
    <row r="30" spans="1:3" ht="15.75" customHeight="1">
      <c r="A30" s="116" t="s">
        <v>212</v>
      </c>
      <c r="B30" s="116"/>
      <c r="C30" s="119">
        <v>4042</v>
      </c>
    </row>
    <row r="31" spans="1:3" ht="15.75" customHeight="1">
      <c r="A31" s="116" t="s">
        <v>213</v>
      </c>
      <c r="B31" s="116"/>
      <c r="C31" s="119">
        <v>4800</v>
      </c>
    </row>
    <row r="32" spans="1:3" ht="15.75" customHeight="1">
      <c r="A32" s="116" t="s">
        <v>214</v>
      </c>
      <c r="B32" s="116"/>
      <c r="C32" s="119">
        <v>6000</v>
      </c>
    </row>
    <row r="33" spans="1:3" ht="15.75" customHeight="1">
      <c r="A33" s="116" t="s">
        <v>215</v>
      </c>
      <c r="B33" s="116"/>
      <c r="C33" s="119">
        <v>14280</v>
      </c>
    </row>
    <row r="34" spans="1:3" ht="15.75" customHeight="1">
      <c r="A34" s="116" t="s">
        <v>216</v>
      </c>
      <c r="B34" s="116"/>
      <c r="C34" s="119">
        <v>13806</v>
      </c>
    </row>
    <row r="35" spans="1:3" ht="15.75" customHeight="1">
      <c r="A35" s="116" t="s">
        <v>217</v>
      </c>
      <c r="B35" s="116"/>
      <c r="C35" s="121">
        <f>SUM(C27:C34)</f>
        <v>324946</v>
      </c>
    </row>
    <row r="36" spans="1:3" ht="15.75" customHeight="1">
      <c r="A36" s="133"/>
      <c r="B36" s="133"/>
      <c r="C36" s="129"/>
    </row>
    <row r="37" spans="1:3" ht="15.75" customHeight="1">
      <c r="A37" s="120" t="s">
        <v>218</v>
      </c>
      <c r="B37" s="120"/>
      <c r="C37" s="119">
        <v>2000</v>
      </c>
    </row>
    <row r="38" spans="1:3" ht="15.75" customHeight="1">
      <c r="A38" s="120" t="s">
        <v>188</v>
      </c>
      <c r="B38" s="120"/>
      <c r="C38" s="119">
        <f>SUM(B39+B40)</f>
        <v>7220</v>
      </c>
    </row>
    <row r="39" spans="1:3" ht="15.75" customHeight="1">
      <c r="A39" s="120" t="s">
        <v>219</v>
      </c>
      <c r="B39" s="120">
        <v>6611</v>
      </c>
      <c r="C39" s="119"/>
    </row>
    <row r="40" spans="1:3" ht="15.75" customHeight="1">
      <c r="A40" s="120" t="s">
        <v>220</v>
      </c>
      <c r="B40" s="120">
        <v>609</v>
      </c>
      <c r="C40" s="119"/>
    </row>
    <row r="41" spans="1:3" ht="15.75" customHeight="1">
      <c r="A41" s="120" t="s">
        <v>221</v>
      </c>
      <c r="B41" s="120"/>
      <c r="C41" s="119">
        <f>SUM(B42:B43)</f>
        <v>5121</v>
      </c>
    </row>
    <row r="42" spans="1:3" ht="15.75" customHeight="1">
      <c r="A42" s="120" t="s">
        <v>222</v>
      </c>
      <c r="B42" s="120">
        <v>4580</v>
      </c>
      <c r="C42" s="119"/>
    </row>
    <row r="43" spans="1:3" ht="15.75" customHeight="1">
      <c r="A43" s="134" t="s">
        <v>223</v>
      </c>
      <c r="B43" s="120">
        <v>541</v>
      </c>
      <c r="C43" s="119"/>
    </row>
    <row r="44" spans="1:3" ht="15.75" customHeight="1">
      <c r="A44" s="116" t="s">
        <v>224</v>
      </c>
      <c r="B44" s="132"/>
      <c r="C44" s="135">
        <f>+C35+C37+C38+C41+C25</f>
        <v>364104</v>
      </c>
    </row>
  </sheetData>
  <mergeCells count="4">
    <mergeCell ref="A2:C2"/>
    <mergeCell ref="A3:C3"/>
    <mergeCell ref="A19:C19"/>
    <mergeCell ref="A20:C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A40" sqref="A39:IV40"/>
    </sheetView>
  </sheetViews>
  <sheetFormatPr defaultColWidth="9.140625" defaultRowHeight="12.75"/>
  <cols>
    <col min="1" max="1" width="70.00390625" style="0" customWidth="1"/>
    <col min="2" max="2" width="11.00390625" style="0" bestFit="1" customWidth="1"/>
  </cols>
  <sheetData>
    <row r="1" ht="15.75">
      <c r="B1" s="66" t="s">
        <v>412</v>
      </c>
    </row>
    <row r="2" ht="15.75">
      <c r="B2" s="66"/>
    </row>
    <row r="3" spans="1:2" ht="20.25">
      <c r="A3" s="255" t="s">
        <v>413</v>
      </c>
      <c r="B3" s="255"/>
    </row>
    <row r="4" spans="1:2" ht="20.25">
      <c r="A4" s="255" t="s">
        <v>70</v>
      </c>
      <c r="B4" s="255"/>
    </row>
    <row r="5" spans="1:2" ht="20.25">
      <c r="A5" s="194"/>
      <c r="B5" s="194"/>
    </row>
    <row r="6" spans="1:2" ht="20.25">
      <c r="A6" s="194"/>
      <c r="B6" s="194"/>
    </row>
    <row r="7" spans="1:2" ht="19.5">
      <c r="A7" s="256" t="s">
        <v>414</v>
      </c>
      <c r="B7" s="256"/>
    </row>
    <row r="8" spans="1:2" ht="19.5">
      <c r="A8" s="90"/>
      <c r="B8" s="90"/>
    </row>
    <row r="10" ht="15.75">
      <c r="B10" s="195" t="s">
        <v>81</v>
      </c>
    </row>
    <row r="11" spans="1:2" ht="21.75" customHeight="1">
      <c r="A11" s="148" t="s">
        <v>415</v>
      </c>
      <c r="B11" s="95">
        <f>B12+B13+B14+B15+B16+B17</f>
        <v>32574</v>
      </c>
    </row>
    <row r="12" spans="1:2" ht="15.75" customHeight="1">
      <c r="A12" s="78" t="s">
        <v>416</v>
      </c>
      <c r="B12" s="94">
        <v>1812</v>
      </c>
    </row>
    <row r="13" spans="1:2" ht="15.75" customHeight="1">
      <c r="A13" s="78" t="s">
        <v>417</v>
      </c>
      <c r="B13" s="94">
        <v>14196</v>
      </c>
    </row>
    <row r="14" spans="1:2" ht="15.75" customHeight="1">
      <c r="A14" s="78" t="s">
        <v>418</v>
      </c>
      <c r="B14" s="94">
        <v>12240</v>
      </c>
    </row>
    <row r="15" spans="1:2" ht="15.75" customHeight="1">
      <c r="A15" s="78" t="s">
        <v>419</v>
      </c>
      <c r="B15" s="94">
        <v>30</v>
      </c>
    </row>
    <row r="16" spans="1:2" ht="15.75" customHeight="1">
      <c r="A16" s="78" t="s">
        <v>420</v>
      </c>
      <c r="B16" s="94">
        <v>2856</v>
      </c>
    </row>
    <row r="17" spans="1:2" ht="15.75" customHeight="1">
      <c r="A17" s="78" t="s">
        <v>421</v>
      </c>
      <c r="B17" s="94">
        <v>1440</v>
      </c>
    </row>
    <row r="18" spans="1:2" ht="20.25" customHeight="1">
      <c r="A18" s="148" t="s">
        <v>422</v>
      </c>
      <c r="B18" s="95">
        <f>B19</f>
        <v>33456</v>
      </c>
    </row>
    <row r="19" spans="1:2" ht="15.75" customHeight="1">
      <c r="A19" s="78" t="s">
        <v>423</v>
      </c>
      <c r="B19" s="94">
        <v>33456</v>
      </c>
    </row>
    <row r="20" spans="1:2" ht="21.75" customHeight="1">
      <c r="A20" s="148" t="s">
        <v>424</v>
      </c>
      <c r="B20" s="95">
        <f>B21+B22+B23+B24+B25</f>
        <v>4954</v>
      </c>
    </row>
    <row r="21" spans="1:2" ht="15.75" customHeight="1">
      <c r="A21" s="78" t="s">
        <v>425</v>
      </c>
      <c r="B21" s="94">
        <v>400</v>
      </c>
    </row>
    <row r="22" spans="1:2" ht="15.75" customHeight="1">
      <c r="A22" s="78" t="s">
        <v>426</v>
      </c>
      <c r="B22" s="94">
        <v>800</v>
      </c>
    </row>
    <row r="23" spans="1:2" ht="15.75" customHeight="1">
      <c r="A23" s="78" t="s">
        <v>427</v>
      </c>
      <c r="B23" s="94">
        <v>440</v>
      </c>
    </row>
    <row r="24" spans="1:2" ht="15.75" customHeight="1">
      <c r="A24" s="78" t="s">
        <v>428</v>
      </c>
      <c r="B24" s="94">
        <v>3000</v>
      </c>
    </row>
    <row r="25" spans="1:2" ht="15.75" customHeight="1">
      <c r="A25" s="78" t="s">
        <v>429</v>
      </c>
      <c r="B25" s="94">
        <v>314</v>
      </c>
    </row>
    <row r="26" spans="1:2" ht="15.75" customHeight="1">
      <c r="A26" s="76" t="s">
        <v>430</v>
      </c>
      <c r="B26" s="79">
        <f>B27+B28</f>
        <v>814</v>
      </c>
    </row>
    <row r="27" spans="1:2" ht="15.75" customHeight="1">
      <c r="A27" s="78" t="s">
        <v>431</v>
      </c>
      <c r="B27" s="94">
        <v>500</v>
      </c>
    </row>
    <row r="28" spans="1:2" ht="15.75" customHeight="1">
      <c r="A28" s="78" t="s">
        <v>432</v>
      </c>
      <c r="B28" s="94">
        <v>314</v>
      </c>
    </row>
    <row r="29" spans="1:2" ht="21.75" customHeight="1">
      <c r="A29" s="196" t="s">
        <v>433</v>
      </c>
      <c r="B29" s="161">
        <f>B11+B18+B20+B26</f>
        <v>71798</v>
      </c>
    </row>
    <row r="30" ht="16.5">
      <c r="A30" s="91"/>
    </row>
    <row r="31" ht="16.5">
      <c r="A31" s="91"/>
    </row>
    <row r="32" ht="19.5">
      <c r="A32" s="90" t="s">
        <v>434</v>
      </c>
    </row>
    <row r="33" ht="20.25">
      <c r="A33" s="194"/>
    </row>
    <row r="34" spans="1:2" ht="15.75" customHeight="1">
      <c r="A34" s="76" t="s">
        <v>435</v>
      </c>
      <c r="B34" s="79">
        <f>SUM(B35:B36)</f>
        <v>4620</v>
      </c>
    </row>
    <row r="35" spans="1:2" ht="15.75" customHeight="1">
      <c r="A35" s="78" t="s">
        <v>436</v>
      </c>
      <c r="B35" s="94">
        <v>3600</v>
      </c>
    </row>
    <row r="36" spans="1:2" ht="15.75" customHeight="1">
      <c r="A36" s="78" t="s">
        <v>437</v>
      </c>
      <c r="B36" s="94">
        <v>1020</v>
      </c>
    </row>
    <row r="37" spans="1:2" ht="19.5" customHeight="1">
      <c r="A37" s="196" t="s">
        <v>438</v>
      </c>
      <c r="B37" s="161">
        <f>+B34</f>
        <v>4620</v>
      </c>
    </row>
    <row r="38" spans="1:2" ht="12.75">
      <c r="A38" s="257"/>
      <c r="B38" s="258"/>
    </row>
    <row r="39" spans="1:2" ht="22.5" customHeight="1">
      <c r="A39" s="257"/>
      <c r="B39" s="258"/>
    </row>
    <row r="40" spans="1:2" ht="22.5" customHeight="1">
      <c r="A40" s="197" t="s">
        <v>439</v>
      </c>
      <c r="B40" s="198">
        <f>B37+B29</f>
        <v>76418</v>
      </c>
    </row>
  </sheetData>
  <mergeCells count="5">
    <mergeCell ref="A3:B3"/>
    <mergeCell ref="A4:B4"/>
    <mergeCell ref="A7:B7"/>
    <mergeCell ref="A38:A39"/>
    <mergeCell ref="B38:B3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38" sqref="A38"/>
    </sheetView>
  </sheetViews>
  <sheetFormatPr defaultColWidth="9.140625" defaultRowHeight="12.75"/>
  <cols>
    <col min="1" max="1" width="54.421875" style="0" customWidth="1"/>
    <col min="2" max="2" width="11.57421875" style="0" customWidth="1"/>
    <col min="3" max="4" width="11.8515625" style="0" customWidth="1"/>
  </cols>
  <sheetData>
    <row r="1" ht="16.5">
      <c r="A1" s="88"/>
    </row>
    <row r="2" ht="15.75">
      <c r="D2" s="66" t="s">
        <v>399</v>
      </c>
    </row>
    <row r="3" ht="16.5">
      <c r="A3" s="89"/>
    </row>
    <row r="4" ht="16.5">
      <c r="A4" s="89"/>
    </row>
    <row r="5" ht="16.5">
      <c r="A5" s="89"/>
    </row>
    <row r="6" spans="1:4" ht="19.5">
      <c r="A6" s="256" t="s">
        <v>397</v>
      </c>
      <c r="B6" s="256"/>
      <c r="C6" s="256"/>
      <c r="D6" s="256"/>
    </row>
    <row r="7" spans="1:4" ht="19.5">
      <c r="A7" s="256" t="s">
        <v>121</v>
      </c>
      <c r="B7" s="256"/>
      <c r="C7" s="256"/>
      <c r="D7" s="256"/>
    </row>
    <row r="8" spans="1:4" ht="19.5">
      <c r="A8" s="256" t="s">
        <v>122</v>
      </c>
      <c r="B8" s="256"/>
      <c r="C8" s="256"/>
      <c r="D8" s="256"/>
    </row>
    <row r="9" ht="16.5">
      <c r="A9" s="91"/>
    </row>
    <row r="10" ht="16.5">
      <c r="A10" s="91"/>
    </row>
    <row r="11" ht="16.5">
      <c r="A11" s="91"/>
    </row>
    <row r="12" spans="1:3" ht="20.25">
      <c r="A12" s="261" t="s">
        <v>107</v>
      </c>
      <c r="B12" s="263"/>
      <c r="C12" s="92"/>
    </row>
    <row r="13" spans="1:4" ht="15.75">
      <c r="A13" s="262"/>
      <c r="B13" s="264"/>
      <c r="D13" s="93" t="s">
        <v>81</v>
      </c>
    </row>
    <row r="14" spans="1:4" ht="15.75" customHeight="1">
      <c r="A14" s="76" t="s">
        <v>0</v>
      </c>
      <c r="B14" s="152" t="s">
        <v>400</v>
      </c>
      <c r="C14" s="152" t="s">
        <v>401</v>
      </c>
      <c r="D14" s="152" t="s">
        <v>154</v>
      </c>
    </row>
    <row r="15" spans="1:4" ht="15.75" customHeight="1">
      <c r="A15" s="76" t="s">
        <v>402</v>
      </c>
      <c r="B15" s="79">
        <f>+B16+B17+B18</f>
        <v>914</v>
      </c>
      <c r="C15" s="79">
        <f>+C16+C17+C18</f>
        <v>50</v>
      </c>
      <c r="D15" s="79">
        <f aca="true" t="shared" si="0" ref="D15:D20">+C15+B15</f>
        <v>964</v>
      </c>
    </row>
    <row r="16" spans="1:4" ht="15.75" customHeight="1">
      <c r="A16" s="146" t="s">
        <v>403</v>
      </c>
      <c r="B16" s="147">
        <v>0</v>
      </c>
      <c r="C16" s="147">
        <v>50</v>
      </c>
      <c r="D16" s="147">
        <f t="shared" si="0"/>
        <v>50</v>
      </c>
    </row>
    <row r="17" spans="1:4" ht="15.75" customHeight="1">
      <c r="A17" s="146" t="s">
        <v>404</v>
      </c>
      <c r="B17" s="147">
        <v>564</v>
      </c>
      <c r="C17" s="147">
        <v>0</v>
      </c>
      <c r="D17" s="147">
        <f t="shared" si="0"/>
        <v>564</v>
      </c>
    </row>
    <row r="18" spans="1:4" ht="15.75" customHeight="1">
      <c r="A18" s="146" t="s">
        <v>405</v>
      </c>
      <c r="B18" s="147">
        <v>350</v>
      </c>
      <c r="C18" s="147">
        <v>0</v>
      </c>
      <c r="D18" s="147">
        <f t="shared" si="0"/>
        <v>350</v>
      </c>
    </row>
    <row r="19" spans="1:4" ht="15.75" customHeight="1">
      <c r="A19" s="76" t="s">
        <v>406</v>
      </c>
      <c r="B19" s="79">
        <v>500</v>
      </c>
      <c r="C19" s="79">
        <f>1860-164</f>
        <v>1696</v>
      </c>
      <c r="D19" s="79">
        <f t="shared" si="0"/>
        <v>2196</v>
      </c>
    </row>
    <row r="20" spans="1:4" ht="15.75" customHeight="1">
      <c r="A20" s="76" t="s">
        <v>125</v>
      </c>
      <c r="B20" s="79">
        <v>0</v>
      </c>
      <c r="C20" s="79">
        <v>200</v>
      </c>
      <c r="D20" s="79">
        <f t="shared" si="0"/>
        <v>200</v>
      </c>
    </row>
    <row r="21" spans="1:4" ht="21.75" customHeight="1">
      <c r="A21" s="80" t="s">
        <v>31</v>
      </c>
      <c r="B21" s="81">
        <f>+B20+B19+B15</f>
        <v>1414</v>
      </c>
      <c r="C21" s="81">
        <f>+C20+C19+C15</f>
        <v>1946</v>
      </c>
      <c r="D21" s="81">
        <f>+D20+D19+D15</f>
        <v>3360</v>
      </c>
    </row>
    <row r="22" spans="1:3" ht="15.75" customHeight="1">
      <c r="A22" s="257"/>
      <c r="B22" s="258"/>
      <c r="C22" s="258"/>
    </row>
    <row r="23" spans="1:3" ht="15.75" customHeight="1">
      <c r="A23" s="259"/>
      <c r="B23" s="260"/>
      <c r="C23" s="260"/>
    </row>
    <row r="24" spans="1:3" ht="15.75" customHeight="1">
      <c r="A24" s="259"/>
      <c r="B24" s="260"/>
      <c r="C24" s="260"/>
    </row>
    <row r="25" spans="1:3" ht="15.75" customHeight="1">
      <c r="A25" s="259"/>
      <c r="B25" s="260"/>
      <c r="C25" s="260"/>
    </row>
    <row r="26" spans="1:3" ht="15.75" customHeight="1">
      <c r="A26" s="259"/>
      <c r="B26" s="260"/>
      <c r="C26" s="260"/>
    </row>
    <row r="27" spans="1:3" ht="15.75" customHeight="1">
      <c r="A27" s="261" t="s">
        <v>114</v>
      </c>
      <c r="B27" s="260"/>
      <c r="C27" s="97"/>
    </row>
    <row r="28" spans="1:4" ht="15.75" customHeight="1">
      <c r="A28" s="262"/>
      <c r="B28" s="258"/>
      <c r="D28" s="93" t="s">
        <v>81</v>
      </c>
    </row>
    <row r="29" spans="1:4" ht="15.75" customHeight="1">
      <c r="A29" s="76" t="s">
        <v>0</v>
      </c>
      <c r="B29" s="152" t="s">
        <v>400</v>
      </c>
      <c r="C29" s="152" t="s">
        <v>401</v>
      </c>
      <c r="D29" s="152" t="s">
        <v>154</v>
      </c>
    </row>
    <row r="30" spans="1:4" ht="15.75" customHeight="1">
      <c r="A30" s="76" t="s">
        <v>407</v>
      </c>
      <c r="B30" s="79">
        <f>+B31+B32</f>
        <v>580</v>
      </c>
      <c r="C30" s="79">
        <f>+C31+C32</f>
        <v>600</v>
      </c>
      <c r="D30" s="79">
        <f>+D31+D32</f>
        <v>1180</v>
      </c>
    </row>
    <row r="31" spans="1:4" ht="15.75" customHeight="1">
      <c r="A31" s="146" t="s">
        <v>408</v>
      </c>
      <c r="B31" s="147">
        <v>60</v>
      </c>
      <c r="C31" s="147">
        <v>0</v>
      </c>
      <c r="D31" s="147">
        <f>+C31+B31</f>
        <v>60</v>
      </c>
    </row>
    <row r="32" spans="1:4" ht="15.75" customHeight="1">
      <c r="A32" s="146" t="s">
        <v>128</v>
      </c>
      <c r="B32" s="147">
        <v>520</v>
      </c>
      <c r="C32" s="147">
        <v>600</v>
      </c>
      <c r="D32" s="147">
        <f>+C32+B32</f>
        <v>1120</v>
      </c>
    </row>
    <row r="33" spans="1:4" ht="15.75" customHeight="1">
      <c r="A33" s="76" t="s">
        <v>409</v>
      </c>
      <c r="B33" s="79">
        <v>73</v>
      </c>
      <c r="C33" s="79">
        <v>90</v>
      </c>
      <c r="D33" s="79">
        <f>+C33+B33</f>
        <v>163</v>
      </c>
    </row>
    <row r="34" spans="1:4" ht="15.75" customHeight="1">
      <c r="A34" s="76" t="s">
        <v>410</v>
      </c>
      <c r="B34" s="79">
        <v>701</v>
      </c>
      <c r="C34" s="79">
        <f>1420-164</f>
        <v>1256</v>
      </c>
      <c r="D34" s="79">
        <f>+C34+B34</f>
        <v>1957</v>
      </c>
    </row>
    <row r="35" spans="1:4" ht="15.75" customHeight="1">
      <c r="A35" s="76" t="s">
        <v>411</v>
      </c>
      <c r="B35" s="79">
        <v>60</v>
      </c>
      <c r="C35" s="79">
        <v>0</v>
      </c>
      <c r="D35" s="79">
        <f>+C35+B35</f>
        <v>60</v>
      </c>
    </row>
    <row r="36" spans="1:4" ht="21.75" customHeight="1">
      <c r="A36" s="80" t="s">
        <v>31</v>
      </c>
      <c r="B36" s="81">
        <f>+B30+B33+B34+B35</f>
        <v>1414</v>
      </c>
      <c r="C36" s="81">
        <f>+C30+C33+C34+C35</f>
        <v>1946</v>
      </c>
      <c r="D36" s="81">
        <f>+D30+D33+D34+D35</f>
        <v>3360</v>
      </c>
    </row>
  </sheetData>
  <mergeCells count="10">
    <mergeCell ref="A6:D6"/>
    <mergeCell ref="A7:D7"/>
    <mergeCell ref="A8:D8"/>
    <mergeCell ref="A12:A13"/>
    <mergeCell ref="B12:B13"/>
    <mergeCell ref="A22:A26"/>
    <mergeCell ref="B22:B26"/>
    <mergeCell ref="C22:C26"/>
    <mergeCell ref="A27:A28"/>
    <mergeCell ref="B27:B2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D30"/>
  <sheetViews>
    <sheetView workbookViewId="0" topLeftCell="A10">
      <selection activeCell="D31" sqref="D31"/>
    </sheetView>
  </sheetViews>
  <sheetFormatPr defaultColWidth="9.140625" defaultRowHeight="12.75"/>
  <cols>
    <col min="2" max="2" width="44.140625" style="0" customWidth="1"/>
    <col min="4" max="4" width="15.28125" style="0" customWidth="1"/>
  </cols>
  <sheetData>
    <row r="1" ht="16.5">
      <c r="B1" s="88"/>
    </row>
    <row r="2" ht="15.75">
      <c r="D2" s="66" t="s">
        <v>119</v>
      </c>
    </row>
    <row r="3" ht="16.5">
      <c r="B3" s="89"/>
    </row>
    <row r="4" ht="16.5">
      <c r="B4" s="89"/>
    </row>
    <row r="5" ht="16.5">
      <c r="B5" s="89"/>
    </row>
    <row r="6" spans="2:4" ht="19.5">
      <c r="B6" s="256" t="s">
        <v>120</v>
      </c>
      <c r="C6" s="256"/>
      <c r="D6" s="256"/>
    </row>
    <row r="7" spans="2:4" ht="19.5">
      <c r="B7" s="256" t="s">
        <v>121</v>
      </c>
      <c r="C7" s="256"/>
      <c r="D7" s="256"/>
    </row>
    <row r="8" spans="2:4" ht="19.5">
      <c r="B8" s="256" t="s">
        <v>122</v>
      </c>
      <c r="C8" s="256"/>
      <c r="D8" s="256"/>
    </row>
    <row r="9" ht="16.5">
      <c r="B9" s="91"/>
    </row>
    <row r="10" ht="16.5">
      <c r="B10" s="91"/>
    </row>
    <row r="11" ht="16.5">
      <c r="B11" s="91"/>
    </row>
    <row r="12" spans="2:4" ht="20.25">
      <c r="B12" s="261" t="s">
        <v>107</v>
      </c>
      <c r="C12" s="263"/>
      <c r="D12" s="92"/>
    </row>
    <row r="13" spans="2:4" ht="15.75">
      <c r="B13" s="262"/>
      <c r="C13" s="264"/>
      <c r="D13" s="93" t="s">
        <v>81</v>
      </c>
    </row>
    <row r="14" spans="2:4" ht="20.25" customHeight="1">
      <c r="B14" s="76" t="s">
        <v>123</v>
      </c>
      <c r="C14" s="94"/>
      <c r="D14" s="95">
        <v>1000</v>
      </c>
    </row>
    <row r="15" spans="2:4" ht="21.75" customHeight="1">
      <c r="B15" s="76" t="s">
        <v>124</v>
      </c>
      <c r="C15" s="94"/>
      <c r="D15" s="95">
        <f>867-112</f>
        <v>755</v>
      </c>
    </row>
    <row r="16" spans="2:4" ht="21.75" customHeight="1">
      <c r="B16" s="76" t="s">
        <v>125</v>
      </c>
      <c r="C16" s="96"/>
      <c r="D16" s="95">
        <v>393</v>
      </c>
    </row>
    <row r="17" spans="2:4" ht="23.25" customHeight="1">
      <c r="B17" s="80" t="s">
        <v>31</v>
      </c>
      <c r="C17" s="81"/>
      <c r="D17" s="81">
        <f>+D16+D15+D14</f>
        <v>2148</v>
      </c>
    </row>
    <row r="18" spans="2:4" ht="12.75">
      <c r="B18" s="257"/>
      <c r="C18" s="258"/>
      <c r="D18" s="258"/>
    </row>
    <row r="19" spans="2:4" ht="12.75">
      <c r="B19" s="259"/>
      <c r="C19" s="260"/>
      <c r="D19" s="260"/>
    </row>
    <row r="20" spans="2:4" ht="12.75">
      <c r="B20" s="259"/>
      <c r="C20" s="260"/>
      <c r="D20" s="260"/>
    </row>
    <row r="21" spans="2:4" ht="12.75">
      <c r="B21" s="259"/>
      <c r="C21" s="260"/>
      <c r="D21" s="260"/>
    </row>
    <row r="22" spans="2:4" ht="12.75">
      <c r="B22" s="259"/>
      <c r="C22" s="260"/>
      <c r="D22" s="260"/>
    </row>
    <row r="23" spans="2:4" ht="16.5">
      <c r="B23" s="261" t="s">
        <v>114</v>
      </c>
      <c r="C23" s="260"/>
      <c r="D23" s="97"/>
    </row>
    <row r="24" spans="2:4" ht="18" customHeight="1">
      <c r="B24" s="262"/>
      <c r="C24" s="258"/>
      <c r="D24" s="93" t="s">
        <v>81</v>
      </c>
    </row>
    <row r="25" spans="2:4" ht="21.75" customHeight="1">
      <c r="B25" s="76" t="s">
        <v>126</v>
      </c>
      <c r="C25" s="79"/>
      <c r="D25" s="95">
        <f>+C26+C27</f>
        <v>622</v>
      </c>
    </row>
    <row r="26" spans="2:4" ht="19.5" customHeight="1">
      <c r="B26" s="78" t="s">
        <v>127</v>
      </c>
      <c r="C26" s="94">
        <v>414</v>
      </c>
      <c r="D26" s="96"/>
    </row>
    <row r="27" spans="2:4" ht="20.25" customHeight="1">
      <c r="B27" s="78" t="s">
        <v>128</v>
      </c>
      <c r="C27" s="94">
        <v>208</v>
      </c>
      <c r="D27" s="96"/>
    </row>
    <row r="28" spans="2:4" ht="20.25" customHeight="1">
      <c r="B28" s="76" t="s">
        <v>116</v>
      </c>
      <c r="C28" s="79"/>
      <c r="D28" s="95">
        <v>171</v>
      </c>
    </row>
    <row r="29" spans="2:4" ht="21" customHeight="1">
      <c r="B29" s="76" t="s">
        <v>129</v>
      </c>
      <c r="C29" s="79"/>
      <c r="D29" s="95">
        <f>1467-112</f>
        <v>1355</v>
      </c>
    </row>
    <row r="30" spans="2:4" ht="25.5" customHeight="1">
      <c r="B30" s="80" t="s">
        <v>31</v>
      </c>
      <c r="C30" s="81"/>
      <c r="D30" s="81">
        <f>+D25+D28+D29</f>
        <v>2148</v>
      </c>
    </row>
  </sheetData>
  <mergeCells count="10">
    <mergeCell ref="B6:D6"/>
    <mergeCell ref="B7:D7"/>
    <mergeCell ref="B8:D8"/>
    <mergeCell ref="B12:B13"/>
    <mergeCell ref="C12:C13"/>
    <mergeCell ref="B18:B22"/>
    <mergeCell ref="C18:C22"/>
    <mergeCell ref="D18:D22"/>
    <mergeCell ref="B23:B24"/>
    <mergeCell ref="C23:C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Telepítő</cp:lastModifiedBy>
  <cp:lastPrinted>2008-02-06T10:14:20Z</cp:lastPrinted>
  <dcterms:created xsi:type="dcterms:W3CDTF">2006-01-25T08:54:58Z</dcterms:created>
  <dcterms:modified xsi:type="dcterms:W3CDTF">2008-06-13T18:07:28Z</dcterms:modified>
  <cp:category/>
  <cp:version/>
  <cp:contentType/>
  <cp:contentStatus/>
</cp:coreProperties>
</file>