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1. old" sheetId="1" r:id="rId1"/>
    <sheet name="2. old" sheetId="2" r:id="rId2"/>
    <sheet name="3. old" sheetId="3" r:id="rId3"/>
    <sheet name="4. old" sheetId="4" r:id="rId4"/>
  </sheets>
  <definedNames>
    <definedName name="_xlnm.Print_Area" localSheetId="0">'1. old'!$A$1:$H$31</definedName>
  </definedNames>
  <calcPr fullCalcOnLoad="1"/>
</workbook>
</file>

<file path=xl/sharedStrings.xml><?xml version="1.0" encoding="utf-8"?>
<sst xmlns="http://schemas.openxmlformats.org/spreadsheetml/2006/main" count="151" uniqueCount="102">
  <si>
    <t>ezer Ft-ban</t>
  </si>
  <si>
    <t>Személyi</t>
  </si>
  <si>
    <t>Munkaadót</t>
  </si>
  <si>
    <t>Dologi és e. f.</t>
  </si>
  <si>
    <t>Beruházások,</t>
  </si>
  <si>
    <t>Peszköz átad.</t>
  </si>
  <si>
    <t>Összesen</t>
  </si>
  <si>
    <t>SZAKFELADATOK</t>
  </si>
  <si>
    <t>juttatások</t>
  </si>
  <si>
    <t xml:space="preserve"> terhelő jár.</t>
  </si>
  <si>
    <t xml:space="preserve"> kiadások</t>
  </si>
  <si>
    <t>felújítások</t>
  </si>
  <si>
    <t xml:space="preserve"> </t>
  </si>
  <si>
    <t>I. ÖNKORMÁNYZAT HIVATALA</t>
  </si>
  <si>
    <t xml:space="preserve">        Képviselői juttatás</t>
  </si>
  <si>
    <t xml:space="preserve">        Önkormányzati igazgatás Összesen</t>
  </si>
  <si>
    <t xml:space="preserve">        Kisegítő mg-i szolgáltatás (park)</t>
  </si>
  <si>
    <t xml:space="preserve">        Ingatlangazdálkodás</t>
  </si>
  <si>
    <t xml:space="preserve">        Települési vízellátás</t>
  </si>
  <si>
    <t xml:space="preserve">        Közvilágítási feladatok</t>
  </si>
  <si>
    <r>
      <t xml:space="preserve"> </t>
    </r>
    <r>
      <rPr>
        <sz val="12"/>
        <rFont val="Times New Roman"/>
        <family val="1"/>
      </rPr>
      <t>ezer Ft-ban</t>
    </r>
  </si>
  <si>
    <t>kiadások</t>
  </si>
  <si>
    <t xml:space="preserve">        Háziorvosi szolgálat</t>
  </si>
  <si>
    <t xml:space="preserve">        Rendszeres pénzbeli ellátás</t>
  </si>
  <si>
    <t xml:space="preserve">        Települési hulladékok kezelése</t>
  </si>
  <si>
    <t xml:space="preserve">        Családi ünnepek szervezése</t>
  </si>
  <si>
    <t>III. SZLOVÁK ÖNKORMÁNYZAT</t>
  </si>
  <si>
    <t xml:space="preserve">        Igazgatási tevékenység</t>
  </si>
  <si>
    <t xml:space="preserve">        Múzeumi tevékenység</t>
  </si>
  <si>
    <t xml:space="preserve">        Szlovák Önkormányzat Összesen</t>
  </si>
  <si>
    <t xml:space="preserve">Személyi </t>
  </si>
  <si>
    <t xml:space="preserve">        Átm. elh. bizt. ell. (Idősek Háza)</t>
  </si>
  <si>
    <t xml:space="preserve">        Házi segítségnyújtás</t>
  </si>
  <si>
    <t xml:space="preserve">        Családsegítő Szolgálat</t>
  </si>
  <si>
    <t xml:space="preserve">        Nappali szoc. ell. (Idősek Klubja)</t>
  </si>
  <si>
    <t xml:space="preserve">        Szociális étkeztetés</t>
  </si>
  <si>
    <t xml:space="preserve">       Művelődési Központ tevékenysége</t>
  </si>
  <si>
    <t xml:space="preserve">       Könyvtári tevékenység</t>
  </si>
  <si>
    <t xml:space="preserve">       Művelődési Központ Összesen</t>
  </si>
  <si>
    <t xml:space="preserve">        Napközi</t>
  </si>
  <si>
    <t xml:space="preserve">        Intézményi étkeztetés</t>
  </si>
  <si>
    <t xml:space="preserve">        Kollégiumi étkeztetés</t>
  </si>
  <si>
    <t>ÖSSZESEN</t>
  </si>
  <si>
    <t xml:space="preserve">        Városi kulturális és sporttevékenység</t>
  </si>
  <si>
    <t xml:space="preserve">        Munkanélküli ellátás</t>
  </si>
  <si>
    <t xml:space="preserve">        Eseti pénzbeli szociális ellátás</t>
  </si>
  <si>
    <t xml:space="preserve">        Eseti pénzbeli gyermekvédelmi ellátás</t>
  </si>
  <si>
    <t xml:space="preserve">   Szlovák Iskola</t>
  </si>
  <si>
    <t xml:space="preserve">    Óvoda</t>
  </si>
  <si>
    <t xml:space="preserve">    Óvoda összesen</t>
  </si>
  <si>
    <t xml:space="preserve">        Szlovák Iskola összesen</t>
  </si>
  <si>
    <t xml:space="preserve">  Szlovák Két Tan. Nyelvű Ált. Isk. és Óvoda összesen</t>
  </si>
  <si>
    <t>5. melléklet</t>
  </si>
  <si>
    <t xml:space="preserve">    ÁLTALÁNOS ISKOLA ÉS ÓVODA</t>
  </si>
  <si>
    <t>5.melléklet</t>
  </si>
  <si>
    <t xml:space="preserve">        Működési hitel visszafizetés</t>
  </si>
  <si>
    <t>egyéb kiadás</t>
  </si>
  <si>
    <t xml:space="preserve">        Labor</t>
  </si>
  <si>
    <t xml:space="preserve">        Tanyagondnoki szolgálat </t>
  </si>
  <si>
    <t xml:space="preserve">        Bölcsőde</t>
  </si>
  <si>
    <t>VI. SZLOVÁK KÉT TANÍTÁSI NYELVŰ</t>
  </si>
  <si>
    <t>VII. MŰVELŐDÉSI KÖZPONT</t>
  </si>
  <si>
    <t xml:space="preserve">        Gazdaság-és területfejlesztési feladatok (ROP)</t>
  </si>
  <si>
    <t xml:space="preserve">        Önkormányzati szakfeladatok Összesen</t>
  </si>
  <si>
    <t xml:space="preserve">        Védőnői szolgálat</t>
  </si>
  <si>
    <t xml:space="preserve">        HEFOP pályázat</t>
  </si>
  <si>
    <t>VIII. ALAPFOKÚ MŰVÉSZETOKTATÁSI INTÉZMÉNY</t>
  </si>
  <si>
    <t xml:space="preserve">       Alapfokú művészetoktatási intézmény Összesen</t>
  </si>
  <si>
    <t xml:space="preserve">        Jankó János Általános Iskola és Gimnázium Összesen:</t>
  </si>
  <si>
    <t>IX. JANKÓ JÁNOS ÁLTALÁNOS ISKOLA ÉS GIMNÁZIUM</t>
  </si>
  <si>
    <t>Kiadások részletezése intézményenként, címenként, szakfeladatonként</t>
  </si>
  <si>
    <t>II. ÖNKORMÁNYZATI SZAKFELADATOK</t>
  </si>
  <si>
    <t xml:space="preserve">        Egészségügyi ellátás egyéb feladatai </t>
  </si>
  <si>
    <t>IV. CIGÁNY KISEBBSÉGI ÖNKORMÁNYZAT</t>
  </si>
  <si>
    <t xml:space="preserve">      Cigány Kisebbségi Önkormányzat Összesen</t>
  </si>
  <si>
    <t xml:space="preserve">        Közutak, hidak üzemeltetése, fenntartása</t>
  </si>
  <si>
    <t xml:space="preserve">       Szociális Szolgáltató Központ Összesen</t>
  </si>
  <si>
    <t>V. SZOCIÁLIS SZOLGÁLTATÓ KÖZPONT</t>
  </si>
  <si>
    <t xml:space="preserve">       Városi televíziós rendszer üzemeltetése</t>
  </si>
  <si>
    <t xml:space="preserve">       Lapkiadás</t>
  </si>
  <si>
    <t xml:space="preserve">        Alapfokú művészet-oktatás </t>
  </si>
  <si>
    <r>
      <t xml:space="preserve">        Iskolai oktatás</t>
    </r>
    <r>
      <rPr>
        <sz val="11"/>
        <color indexed="10"/>
        <rFont val="Times New Roman"/>
        <family val="1"/>
      </rPr>
      <t xml:space="preserve"> </t>
    </r>
  </si>
  <si>
    <r>
      <t xml:space="preserve">        Sajátos nevelési igényű iskolai oktatás</t>
    </r>
    <r>
      <rPr>
        <sz val="11"/>
        <color indexed="10"/>
        <rFont val="Times New Roman"/>
        <family val="1"/>
      </rPr>
      <t xml:space="preserve"> </t>
    </r>
  </si>
  <si>
    <t xml:space="preserve">        Óvodai nevelés </t>
  </si>
  <si>
    <t xml:space="preserve">        Sajátos nevelési igényű óvodai nevelés </t>
  </si>
  <si>
    <t xml:space="preserve">        Sajátos nevelési igényű általános iskolai oktatás </t>
  </si>
  <si>
    <t xml:space="preserve">        Iskolai napközi</t>
  </si>
  <si>
    <r>
      <t xml:space="preserve">        Nappali rendszerű gimnáziumi oktatás </t>
    </r>
  </si>
  <si>
    <t xml:space="preserve">        Gimnáziumi felnőtt oktatás</t>
  </si>
  <si>
    <t xml:space="preserve">        Diákotthon, kollégiumi szálláshely nyújtás</t>
  </si>
  <si>
    <t>2008. év</t>
  </si>
  <si>
    <t xml:space="preserve">        Önkormányzati igazgatás,gépkocsi üzemeltetés</t>
  </si>
  <si>
    <t xml:space="preserve">        Közutak, hidak létesítése, felújítása</t>
  </si>
  <si>
    <t xml:space="preserve">        Egyéb szociális és gyermekjóléti szolgáltatás</t>
  </si>
  <si>
    <t xml:space="preserve">        Szociális foglalkoztatás</t>
  </si>
  <si>
    <t xml:space="preserve">        Polgármesteri Hivatal Múzeum</t>
  </si>
  <si>
    <t xml:space="preserve">        Csapadékvíz, szennyvíz elvezetés</t>
  </si>
  <si>
    <t xml:space="preserve">        Felhalmozási hitel visszafizetés (Fürdő, gépkocsi)</t>
  </si>
  <si>
    <t xml:space="preserve">        Nappali általános iskolai oktatás </t>
  </si>
  <si>
    <t>X.  ÁLLATI HULLADÉKKEZELÉSI TÁRSULÁS</t>
  </si>
  <si>
    <t xml:space="preserve">        Iskola egészségügy</t>
  </si>
  <si>
    <t xml:space="preserve">        Sajátos nevelési igényű gimnáziumi oktatás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</si>
</sst>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</numFmts>
  <fonts count="10">
    <font>
      <sz val="10"/>
      <name val="Arial"/>
      <family val="0"/>
    </font>
    <font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b/>
      <sz val="13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3" fontId="4" fillId="0" borderId="1" xfId="0" applyNumberFormat="1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/>
    </xf>
    <xf numFmtId="3" fontId="2" fillId="0" borderId="8" xfId="0" applyNumberFormat="1" applyFont="1" applyBorder="1" applyAlignment="1">
      <alignment horizontal="right" vertical="top" wrapText="1"/>
    </xf>
    <xf numFmtId="3" fontId="4" fillId="0" borderId="8" xfId="0" applyNumberFormat="1" applyFont="1" applyBorder="1" applyAlignment="1">
      <alignment horizontal="right" vertical="top" wrapText="1"/>
    </xf>
    <xf numFmtId="3" fontId="2" fillId="0" borderId="8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3" fontId="2" fillId="0" borderId="1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4" fillId="0" borderId="2" xfId="0" applyFont="1" applyBorder="1" applyAlignment="1">
      <alignment vertical="top" wrapText="1"/>
    </xf>
    <xf numFmtId="3" fontId="4" fillId="0" borderId="2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3" fontId="4" fillId="0" borderId="6" xfId="0" applyNumberFormat="1" applyFont="1" applyBorder="1" applyAlignment="1">
      <alignment horizontal="right" vertical="top" wrapText="1"/>
    </xf>
    <xf numFmtId="3" fontId="4" fillId="0" borderId="4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vertical="top" wrapText="1"/>
    </xf>
    <xf numFmtId="3" fontId="8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vertical="top" wrapText="1"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="95" zoomScaleNormal="95" workbookViewId="0" topLeftCell="A1">
      <selection activeCell="F12" sqref="F12"/>
    </sheetView>
  </sheetViews>
  <sheetFormatPr defaultColWidth="9.140625" defaultRowHeight="12.75"/>
  <cols>
    <col min="1" max="1" width="48.00390625" style="0" customWidth="1"/>
    <col min="2" max="2" width="9.7109375" style="0" customWidth="1"/>
    <col min="3" max="3" width="10.7109375" style="0" customWidth="1"/>
    <col min="4" max="5" width="13.140625" style="0" customWidth="1"/>
    <col min="6" max="6" width="12.57421875" style="0" bestFit="1" customWidth="1"/>
    <col min="7" max="7" width="10.8515625" style="0" customWidth="1"/>
  </cols>
  <sheetData>
    <row r="1" ht="15">
      <c r="A1" s="2"/>
    </row>
    <row r="2" ht="15.75">
      <c r="G2" s="3" t="s">
        <v>52</v>
      </c>
    </row>
    <row r="3" spans="1:7" ht="16.5">
      <c r="A3" s="44" t="s">
        <v>70</v>
      </c>
      <c r="B3" s="44"/>
      <c r="C3" s="44"/>
      <c r="D3" s="44"/>
      <c r="E3" s="44"/>
      <c r="F3" s="44"/>
      <c r="G3" s="44"/>
    </row>
    <row r="4" spans="1:7" ht="16.5">
      <c r="A4" s="44" t="s">
        <v>90</v>
      </c>
      <c r="B4" s="44"/>
      <c r="C4" s="44"/>
      <c r="D4" s="44"/>
      <c r="E4" s="44"/>
      <c r="F4" s="44"/>
      <c r="G4" s="44"/>
    </row>
    <row r="5" ht="14.25">
      <c r="A5" s="4"/>
    </row>
    <row r="6" ht="14.25">
      <c r="A6" s="4"/>
    </row>
    <row r="7" ht="15.75">
      <c r="G7" s="3" t="s">
        <v>0</v>
      </c>
    </row>
    <row r="8" spans="1:7" ht="15">
      <c r="A8" s="8"/>
      <c r="B8" s="8" t="s">
        <v>1</v>
      </c>
      <c r="C8" s="8" t="s">
        <v>2</v>
      </c>
      <c r="D8" s="8" t="s">
        <v>3</v>
      </c>
      <c r="E8" s="8" t="s">
        <v>4</v>
      </c>
      <c r="F8" s="8" t="s">
        <v>5</v>
      </c>
      <c r="G8" s="46" t="s">
        <v>6</v>
      </c>
    </row>
    <row r="9" spans="1:7" ht="15">
      <c r="A9" s="9" t="s">
        <v>7</v>
      </c>
      <c r="B9" s="9" t="s">
        <v>8</v>
      </c>
      <c r="C9" s="9" t="s">
        <v>9</v>
      </c>
      <c r="D9" s="9" t="s">
        <v>10</v>
      </c>
      <c r="E9" s="9" t="s">
        <v>11</v>
      </c>
      <c r="F9" s="9" t="s">
        <v>56</v>
      </c>
      <c r="G9" s="47"/>
    </row>
    <row r="10" spans="1:7" ht="14.25">
      <c r="A10" s="6" t="s">
        <v>13</v>
      </c>
      <c r="B10" s="15"/>
      <c r="C10" s="15"/>
      <c r="D10" s="15"/>
      <c r="E10" s="15"/>
      <c r="F10" s="15"/>
      <c r="G10" s="18"/>
    </row>
    <row r="11" spans="1:7" ht="15.75" customHeight="1">
      <c r="A11" s="7" t="s">
        <v>91</v>
      </c>
      <c r="B11" s="16">
        <f>58453+1330</f>
        <v>59783</v>
      </c>
      <c r="C11" s="16">
        <f>17330+449</f>
        <v>17779</v>
      </c>
      <c r="D11" s="16">
        <f>31315+2055</f>
        <v>33370</v>
      </c>
      <c r="E11" s="16">
        <f>14042+24817</f>
        <v>38859</v>
      </c>
      <c r="F11" s="16">
        <v>61517</v>
      </c>
      <c r="G11" s="15">
        <f>B11+C11+D11+E11+F11</f>
        <v>211308</v>
      </c>
    </row>
    <row r="12" spans="1:7" ht="15">
      <c r="A12" s="7" t="s">
        <v>14</v>
      </c>
      <c r="B12" s="16">
        <v>15432</v>
      </c>
      <c r="C12" s="16">
        <v>3483</v>
      </c>
      <c r="D12" s="16">
        <v>196</v>
      </c>
      <c r="E12" s="17"/>
      <c r="F12" s="16">
        <v>3451</v>
      </c>
      <c r="G12" s="15">
        <f>B12+C12+D12+E12+F12</f>
        <v>22562</v>
      </c>
    </row>
    <row r="13" spans="1:7" ht="14.25">
      <c r="A13" s="6" t="s">
        <v>15</v>
      </c>
      <c r="B13" s="15">
        <f>B11+B12</f>
        <v>75215</v>
      </c>
      <c r="C13" s="15">
        <f>C11+C12</f>
        <v>21262</v>
      </c>
      <c r="D13" s="15">
        <f>D11+D12</f>
        <v>33566</v>
      </c>
      <c r="E13" s="15">
        <f>E11+E12</f>
        <v>38859</v>
      </c>
      <c r="F13" s="15">
        <f>F11+F12</f>
        <v>64968</v>
      </c>
      <c r="G13" s="15">
        <f>B13+C13+D13+E13+F13</f>
        <v>233870</v>
      </c>
    </row>
    <row r="14" spans="1:7" ht="14.25">
      <c r="A14" s="6" t="s">
        <v>71</v>
      </c>
      <c r="B14" s="15"/>
      <c r="C14" s="15"/>
      <c r="D14" s="15"/>
      <c r="E14" s="15"/>
      <c r="F14" s="15"/>
      <c r="G14" s="15"/>
    </row>
    <row r="15" spans="1:7" ht="15">
      <c r="A15" s="7" t="s">
        <v>16</v>
      </c>
      <c r="B15" s="16">
        <v>6100</v>
      </c>
      <c r="C15" s="16">
        <v>2138</v>
      </c>
      <c r="D15" s="16">
        <v>174</v>
      </c>
      <c r="E15" s="17"/>
      <c r="F15" s="16"/>
      <c r="G15" s="15">
        <f aca="true" t="shared" si="0" ref="G15:G24">B15+C15+D15+E15+F15</f>
        <v>8412</v>
      </c>
    </row>
    <row r="16" spans="1:7" ht="15">
      <c r="A16" s="7" t="s">
        <v>75</v>
      </c>
      <c r="B16" s="17"/>
      <c r="C16" s="17"/>
      <c r="D16" s="16">
        <v>2040</v>
      </c>
      <c r="E16" s="16"/>
      <c r="F16" s="16"/>
      <c r="G16" s="15">
        <f t="shared" si="0"/>
        <v>2040</v>
      </c>
    </row>
    <row r="17" spans="1:7" ht="15">
      <c r="A17" s="7" t="s">
        <v>92</v>
      </c>
      <c r="B17" s="17"/>
      <c r="C17" s="17"/>
      <c r="D17" s="16"/>
      <c r="E17" s="16">
        <v>14280</v>
      </c>
      <c r="F17" s="16"/>
      <c r="G17" s="15">
        <f t="shared" si="0"/>
        <v>14280</v>
      </c>
    </row>
    <row r="18" spans="1:7" ht="15">
      <c r="A18" s="7" t="s">
        <v>17</v>
      </c>
      <c r="B18" s="17"/>
      <c r="C18" s="17"/>
      <c r="D18" s="16">
        <v>5088</v>
      </c>
      <c r="E18" s="17"/>
      <c r="F18" s="17"/>
      <c r="G18" s="15">
        <f t="shared" si="0"/>
        <v>5088</v>
      </c>
    </row>
    <row r="19" spans="1:7" ht="15">
      <c r="A19" s="7" t="s">
        <v>62</v>
      </c>
      <c r="B19" s="16">
        <v>122</v>
      </c>
      <c r="C19" s="16">
        <v>57</v>
      </c>
      <c r="D19" s="16">
        <v>591</v>
      </c>
      <c r="E19" s="17"/>
      <c r="F19" s="17"/>
      <c r="G19" s="15">
        <f t="shared" si="0"/>
        <v>770</v>
      </c>
    </row>
    <row r="20" spans="1:7" ht="15">
      <c r="A20" s="7" t="s">
        <v>18</v>
      </c>
      <c r="B20" s="17"/>
      <c r="C20" s="17"/>
      <c r="D20" s="16">
        <v>2846</v>
      </c>
      <c r="E20" s="17"/>
      <c r="F20" s="17"/>
      <c r="G20" s="15">
        <f t="shared" si="0"/>
        <v>2846</v>
      </c>
    </row>
    <row r="21" spans="1:7" ht="15">
      <c r="A21" s="7" t="s">
        <v>19</v>
      </c>
      <c r="B21" s="17"/>
      <c r="C21" s="17"/>
      <c r="D21" s="16">
        <v>10878</v>
      </c>
      <c r="E21" s="17"/>
      <c r="F21" s="17"/>
      <c r="G21" s="15">
        <f t="shared" si="0"/>
        <v>10878</v>
      </c>
    </row>
    <row r="22" spans="1:7" ht="15">
      <c r="A22" s="7" t="s">
        <v>22</v>
      </c>
      <c r="B22" s="17"/>
      <c r="C22" s="17"/>
      <c r="D22" s="16">
        <v>5791</v>
      </c>
      <c r="E22" s="23"/>
      <c r="F22" s="23"/>
      <c r="G22" s="15">
        <f t="shared" si="0"/>
        <v>5791</v>
      </c>
    </row>
    <row r="23" spans="1:7" ht="15">
      <c r="A23" s="7" t="s">
        <v>57</v>
      </c>
      <c r="B23" s="16"/>
      <c r="C23" s="16"/>
      <c r="D23" s="16">
        <v>692</v>
      </c>
      <c r="E23" s="16"/>
      <c r="F23" s="16"/>
      <c r="G23" s="15">
        <f t="shared" si="0"/>
        <v>692</v>
      </c>
    </row>
    <row r="24" spans="1:7" ht="15">
      <c r="A24" s="32" t="s">
        <v>72</v>
      </c>
      <c r="B24" s="18"/>
      <c r="C24" s="18"/>
      <c r="D24" s="18">
        <v>94</v>
      </c>
      <c r="E24" s="18"/>
      <c r="F24" s="18"/>
      <c r="G24" s="15">
        <f t="shared" si="0"/>
        <v>94</v>
      </c>
    </row>
    <row r="25" spans="1:7" ht="15">
      <c r="A25" s="34"/>
      <c r="B25" s="35"/>
      <c r="C25" s="35"/>
      <c r="D25" s="35"/>
      <c r="E25" s="35"/>
      <c r="F25" s="35"/>
      <c r="G25" s="36"/>
    </row>
    <row r="26" spans="1:7" ht="15">
      <c r="A26" s="34"/>
      <c r="B26" s="35"/>
      <c r="C26" s="35"/>
      <c r="D26" s="35"/>
      <c r="E26" s="35"/>
      <c r="F26" s="35"/>
      <c r="G26" s="36"/>
    </row>
    <row r="27" spans="1:7" ht="15">
      <c r="A27" s="34"/>
      <c r="B27" s="35"/>
      <c r="C27" s="35"/>
      <c r="D27" s="35"/>
      <c r="E27" s="35"/>
      <c r="F27" s="35"/>
      <c r="G27" s="36"/>
    </row>
    <row r="28" spans="1:7" ht="15">
      <c r="A28" s="34"/>
      <c r="B28" s="35"/>
      <c r="C28" s="35"/>
      <c r="D28" s="35"/>
      <c r="E28" s="35"/>
      <c r="F28" s="35"/>
      <c r="G28" s="36"/>
    </row>
    <row r="29" spans="1:7" ht="15">
      <c r="A29" s="34"/>
      <c r="B29" s="35"/>
      <c r="C29" s="35"/>
      <c r="D29" s="35"/>
      <c r="E29" s="35"/>
      <c r="F29" s="35"/>
      <c r="G29" s="36"/>
    </row>
    <row r="30" spans="1:7" ht="15">
      <c r="A30" s="34"/>
      <c r="B30" s="35"/>
      <c r="C30" s="35"/>
      <c r="D30" s="35"/>
      <c r="E30" s="35"/>
      <c r="F30" s="35"/>
      <c r="G30" s="36"/>
    </row>
    <row r="31" spans="1:7" ht="15">
      <c r="A31" s="45">
        <v>1</v>
      </c>
      <c r="B31" s="45"/>
      <c r="C31" s="45"/>
      <c r="D31" s="45"/>
      <c r="E31" s="45"/>
      <c r="F31" s="45"/>
      <c r="G31" s="45"/>
    </row>
    <row r="32" ht="15">
      <c r="A32" s="5"/>
    </row>
    <row r="34" ht="15">
      <c r="A34" s="5"/>
    </row>
    <row r="35" ht="15">
      <c r="A35" s="5"/>
    </row>
  </sheetData>
  <mergeCells count="4">
    <mergeCell ref="A4:G4"/>
    <mergeCell ref="A3:G3"/>
    <mergeCell ref="A31:G31"/>
    <mergeCell ref="G8:G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="75" zoomScaleNormal="75" workbookViewId="0" topLeftCell="A1">
      <selection activeCell="G15" sqref="G15"/>
    </sheetView>
  </sheetViews>
  <sheetFormatPr defaultColWidth="9.140625" defaultRowHeight="12.75"/>
  <cols>
    <col min="1" max="1" width="50.57421875" style="0" bestFit="1" customWidth="1"/>
    <col min="2" max="2" width="10.421875" style="0" bestFit="1" customWidth="1"/>
    <col min="3" max="3" width="11.28125" style="0" customWidth="1"/>
    <col min="4" max="4" width="12.57421875" style="0" customWidth="1"/>
    <col min="5" max="5" width="12.7109375" style="0" customWidth="1"/>
    <col min="6" max="6" width="13.57421875" style="0" customWidth="1"/>
    <col min="7" max="7" width="11.421875" style="0" customWidth="1"/>
  </cols>
  <sheetData>
    <row r="1" spans="1:7" ht="15.75">
      <c r="A1" s="2"/>
      <c r="G1" s="3" t="s">
        <v>52</v>
      </c>
    </row>
    <row r="2" ht="14.25">
      <c r="A2" s="4"/>
    </row>
    <row r="3" spans="1:7" ht="16.5">
      <c r="A3" s="44" t="s">
        <v>70</v>
      </c>
      <c r="B3" s="44"/>
      <c r="C3" s="44"/>
      <c r="D3" s="44"/>
      <c r="E3" s="44"/>
      <c r="F3" s="44"/>
      <c r="G3" s="44"/>
    </row>
    <row r="4" spans="1:7" ht="16.5">
      <c r="A4" s="44" t="s">
        <v>90</v>
      </c>
      <c r="B4" s="44"/>
      <c r="C4" s="44"/>
      <c r="D4" s="44"/>
      <c r="E4" s="44"/>
      <c r="F4" s="44"/>
      <c r="G4" s="44"/>
    </row>
    <row r="5" ht="15.75">
      <c r="G5" s="14" t="s">
        <v>20</v>
      </c>
    </row>
    <row r="6" spans="1:7" ht="15" customHeight="1">
      <c r="A6" s="12"/>
      <c r="B6" s="8" t="s">
        <v>1</v>
      </c>
      <c r="C6" s="13" t="s">
        <v>2</v>
      </c>
      <c r="D6" s="13" t="s">
        <v>3</v>
      </c>
      <c r="E6" s="12" t="s">
        <v>4</v>
      </c>
      <c r="F6" s="8" t="s">
        <v>5</v>
      </c>
      <c r="G6" s="46" t="s">
        <v>6</v>
      </c>
    </row>
    <row r="7" spans="1:7" ht="15" customHeight="1">
      <c r="A7" s="10" t="s">
        <v>7</v>
      </c>
      <c r="B7" s="9" t="s">
        <v>8</v>
      </c>
      <c r="C7" s="11" t="s">
        <v>9</v>
      </c>
      <c r="D7" s="11" t="s">
        <v>21</v>
      </c>
      <c r="E7" s="10" t="s">
        <v>11</v>
      </c>
      <c r="F7" s="9" t="s">
        <v>56</v>
      </c>
      <c r="G7" s="48"/>
    </row>
    <row r="8" spans="1:7" ht="15">
      <c r="A8" s="7" t="s">
        <v>23</v>
      </c>
      <c r="B8" s="17"/>
      <c r="C8" s="16">
        <v>3407</v>
      </c>
      <c r="D8" s="17"/>
      <c r="E8" s="19"/>
      <c r="F8" s="16">
        <v>32574</v>
      </c>
      <c r="G8" s="15">
        <f>B8+C8+D8+E8+F8</f>
        <v>35981</v>
      </c>
    </row>
    <row r="9" spans="1:7" ht="15">
      <c r="A9" s="7" t="s">
        <v>44</v>
      </c>
      <c r="B9" s="17"/>
      <c r="C9" s="16"/>
      <c r="D9" s="17"/>
      <c r="E9" s="19"/>
      <c r="F9" s="19">
        <v>33456</v>
      </c>
      <c r="G9" s="15">
        <f aca="true" t="shared" si="0" ref="G9:G23">B9+C9+D9+E9+F9</f>
        <v>33456</v>
      </c>
    </row>
    <row r="10" spans="1:7" ht="15">
      <c r="A10" s="7" t="s">
        <v>45</v>
      </c>
      <c r="B10" s="17"/>
      <c r="C10" s="17"/>
      <c r="D10" s="17"/>
      <c r="E10" s="19"/>
      <c r="F10" s="16">
        <f>4954+4620</f>
        <v>9574</v>
      </c>
      <c r="G10" s="15">
        <f t="shared" si="0"/>
        <v>9574</v>
      </c>
    </row>
    <row r="11" spans="1:7" ht="15">
      <c r="A11" s="7" t="s">
        <v>46</v>
      </c>
      <c r="B11" s="17"/>
      <c r="C11" s="17"/>
      <c r="D11" s="17"/>
      <c r="E11" s="19"/>
      <c r="F11" s="19">
        <f>500+314</f>
        <v>814</v>
      </c>
      <c r="G11" s="15">
        <f t="shared" si="0"/>
        <v>814</v>
      </c>
    </row>
    <row r="12" spans="1:7" ht="15">
      <c r="A12" s="7" t="s">
        <v>93</v>
      </c>
      <c r="B12" s="17"/>
      <c r="C12" s="17"/>
      <c r="D12" s="17"/>
      <c r="E12" s="19"/>
      <c r="F12" s="19">
        <v>66</v>
      </c>
      <c r="G12" s="15">
        <f t="shared" si="0"/>
        <v>66</v>
      </c>
    </row>
    <row r="13" spans="1:7" ht="15">
      <c r="A13" s="7" t="s">
        <v>95</v>
      </c>
      <c r="B13" s="17"/>
      <c r="C13" s="17"/>
      <c r="D13" s="16">
        <v>5</v>
      </c>
      <c r="E13" s="19"/>
      <c r="F13" s="19"/>
      <c r="G13" s="15">
        <f t="shared" si="0"/>
        <v>5</v>
      </c>
    </row>
    <row r="14" spans="1:7" ht="15">
      <c r="A14" s="7" t="s">
        <v>96</v>
      </c>
      <c r="B14" s="17"/>
      <c r="C14" s="17"/>
      <c r="D14" s="16">
        <v>810</v>
      </c>
      <c r="E14" s="19">
        <f>4800+6000+13806</f>
        <v>24606</v>
      </c>
      <c r="F14" s="19"/>
      <c r="G14" s="15">
        <f>B14+C14+D14+E14+F14</f>
        <v>25416</v>
      </c>
    </row>
    <row r="15" spans="1:7" ht="15">
      <c r="A15" s="7" t="s">
        <v>24</v>
      </c>
      <c r="B15" s="17"/>
      <c r="C15" s="17"/>
      <c r="D15" s="16">
        <v>2844</v>
      </c>
      <c r="E15" s="19"/>
      <c r="F15" s="19"/>
      <c r="G15" s="15">
        <f>B15+C15+D15+E15+F15</f>
        <v>2844</v>
      </c>
    </row>
    <row r="16" spans="1:7" ht="15">
      <c r="A16" s="7" t="s">
        <v>25</v>
      </c>
      <c r="B16" s="17"/>
      <c r="C16" s="17"/>
      <c r="D16" s="16">
        <v>105</v>
      </c>
      <c r="E16" s="21"/>
      <c r="F16" s="17"/>
      <c r="G16" s="15">
        <f t="shared" si="0"/>
        <v>105</v>
      </c>
    </row>
    <row r="17" spans="1:7" ht="15">
      <c r="A17" s="7" t="s">
        <v>43</v>
      </c>
      <c r="B17" s="17"/>
      <c r="C17" s="17"/>
      <c r="D17" s="16">
        <v>4980</v>
      </c>
      <c r="E17" s="21"/>
      <c r="F17" s="19"/>
      <c r="G17" s="15">
        <f t="shared" si="0"/>
        <v>4980</v>
      </c>
    </row>
    <row r="18" spans="1:7" ht="15">
      <c r="A18" s="7" t="s">
        <v>55</v>
      </c>
      <c r="B18" s="16"/>
      <c r="C18" s="16"/>
      <c r="D18" s="16"/>
      <c r="E18" s="16"/>
      <c r="F18" s="16">
        <v>10000</v>
      </c>
      <c r="G18" s="15">
        <f>B18+C18+D18+E18+F18</f>
        <v>10000</v>
      </c>
    </row>
    <row r="19" spans="1:7" ht="15">
      <c r="A19" s="7" t="s">
        <v>97</v>
      </c>
      <c r="B19" s="16"/>
      <c r="C19" s="16"/>
      <c r="D19" s="16"/>
      <c r="E19" s="16"/>
      <c r="F19" s="16">
        <f>609+6611</f>
        <v>7220</v>
      </c>
      <c r="G19" s="15">
        <f>B19+C19+D19+E19+F19</f>
        <v>7220</v>
      </c>
    </row>
    <row r="20" spans="1:7" ht="18" customHeight="1">
      <c r="A20" s="6" t="s">
        <v>63</v>
      </c>
      <c r="B20" s="15">
        <f>B18+B17+B16+B15+B14+B12+B11+B10+B9+B8+'1. old'!B24+'1. old'!B23+'1. old'!B22+'1. old'!B21+'1. old'!B20+'1. old'!B19+'1. old'!B18+'1. old'!B16+'1. old'!B15</f>
        <v>6222</v>
      </c>
      <c r="C20" s="15">
        <f>C18+C17+C16+C15+C14+C12+C11+C10+C9+C8+'1. old'!C24+'1. old'!C23+'1. old'!C22+'1. old'!C21+'1. old'!C20+'1. old'!C19+'1. old'!C18+'1. old'!C16+'1. old'!C15</f>
        <v>5602</v>
      </c>
      <c r="D20" s="15">
        <f>D18+D17+D16+D15+D14+D13+D12+D11+D10+D9+D8+'1. old'!D24+'1. old'!D23+'1. old'!D22+'1. old'!D21+'1. old'!D20+'1. old'!D19+'1. old'!D18+'1. old'!D16+'1. old'!D15</f>
        <v>36938</v>
      </c>
      <c r="E20" s="15">
        <f>E18+E17+E16+E15+E14+E12+E11+E10+E9+E8+'1. old'!E24+'1. old'!E23+'1. old'!E22+'1. old'!E21+'1. old'!E20+'1. old'!E19+'1. old'!E18+'1. old'!E17+'1. old'!E16+'1. old'!E15</f>
        <v>38886</v>
      </c>
      <c r="F20" s="15">
        <f>+F19+F18+F17+F16+F15+F14+F12+F11+F10+F9+F8+'1. old'!F24+'1. old'!F23+'1. old'!F22+'1. old'!F21+'1. old'!F20+'1. old'!F19+'1. old'!F18+'1. old'!F16+'1. old'!F15</f>
        <v>93704</v>
      </c>
      <c r="G20" s="15">
        <f>+G19+G18+G17+G16+G15+G14+G12+G11+G10+G9+G8+'1. old'!G24+'1. old'!G23+'1. old'!G22+'1. old'!G21+'1. old'!G20+'1. old'!G19+'1. old'!G18+'1. old'!G16+'1. old'!G15+G13+'1. old'!G17</f>
        <v>181352</v>
      </c>
    </row>
    <row r="21" spans="1:7" ht="14.25">
      <c r="A21" s="6" t="s">
        <v>26</v>
      </c>
      <c r="B21" s="15"/>
      <c r="C21" s="15"/>
      <c r="D21" s="15"/>
      <c r="E21" s="20"/>
      <c r="F21" s="15"/>
      <c r="G21" s="15">
        <f t="shared" si="0"/>
        <v>0</v>
      </c>
    </row>
    <row r="22" spans="1:7" ht="15">
      <c r="A22" s="7" t="s">
        <v>27</v>
      </c>
      <c r="B22" s="16">
        <v>580</v>
      </c>
      <c r="C22" s="16">
        <v>73</v>
      </c>
      <c r="D22" s="16">
        <v>701</v>
      </c>
      <c r="E22" s="19"/>
      <c r="F22" s="16">
        <v>60</v>
      </c>
      <c r="G22" s="15">
        <f t="shared" si="0"/>
        <v>1414</v>
      </c>
    </row>
    <row r="23" spans="1:7" ht="15">
      <c r="A23" s="7" t="s">
        <v>28</v>
      </c>
      <c r="B23" s="16">
        <v>600</v>
      </c>
      <c r="C23" s="16">
        <v>90</v>
      </c>
      <c r="D23" s="16">
        <v>1256</v>
      </c>
      <c r="E23" s="21"/>
      <c r="F23" s="17"/>
      <c r="G23" s="15">
        <f t="shared" si="0"/>
        <v>1946</v>
      </c>
    </row>
    <row r="24" spans="1:7" ht="14.25">
      <c r="A24" s="6" t="s">
        <v>29</v>
      </c>
      <c r="B24" s="15">
        <f aca="true" t="shared" si="1" ref="B24:G24">B22+B23</f>
        <v>1180</v>
      </c>
      <c r="C24" s="15">
        <f t="shared" si="1"/>
        <v>163</v>
      </c>
      <c r="D24" s="15">
        <f t="shared" si="1"/>
        <v>1957</v>
      </c>
      <c r="E24" s="15">
        <f t="shared" si="1"/>
        <v>0</v>
      </c>
      <c r="F24" s="15">
        <f t="shared" si="1"/>
        <v>60</v>
      </c>
      <c r="G24" s="15">
        <f t="shared" si="1"/>
        <v>3360</v>
      </c>
    </row>
    <row r="25" spans="1:7" ht="17.25" customHeight="1">
      <c r="A25" s="6" t="s">
        <v>73</v>
      </c>
      <c r="B25" s="15"/>
      <c r="C25" s="15"/>
      <c r="D25" s="15"/>
      <c r="E25" s="20"/>
      <c r="F25" s="15"/>
      <c r="G25" s="15"/>
    </row>
    <row r="26" spans="1:7" ht="15">
      <c r="A26" s="7" t="s">
        <v>27</v>
      </c>
      <c r="B26" s="16">
        <v>622</v>
      </c>
      <c r="C26" s="16">
        <v>171</v>
      </c>
      <c r="D26" s="16">
        <v>1355</v>
      </c>
      <c r="E26" s="19"/>
      <c r="F26" s="16"/>
      <c r="G26" s="15">
        <f>B26+C26+D26+E26+F26</f>
        <v>2148</v>
      </c>
    </row>
    <row r="27" spans="1:7" ht="14.25">
      <c r="A27" s="6" t="s">
        <v>74</v>
      </c>
      <c r="B27" s="15">
        <f aca="true" t="shared" si="2" ref="B27:G27">B26</f>
        <v>622</v>
      </c>
      <c r="C27" s="15">
        <f t="shared" si="2"/>
        <v>171</v>
      </c>
      <c r="D27" s="15">
        <f t="shared" si="2"/>
        <v>1355</v>
      </c>
      <c r="E27" s="15">
        <f t="shared" si="2"/>
        <v>0</v>
      </c>
      <c r="F27" s="15">
        <f t="shared" si="2"/>
        <v>0</v>
      </c>
      <c r="G27" s="15">
        <f t="shared" si="2"/>
        <v>2148</v>
      </c>
    </row>
    <row r="28" spans="1:7" ht="14.25">
      <c r="A28" s="37"/>
      <c r="B28" s="36"/>
      <c r="C28" s="36"/>
      <c r="D28" s="36"/>
      <c r="E28" s="36"/>
      <c r="F28" s="36"/>
      <c r="G28" s="36"/>
    </row>
    <row r="30" ht="12.75">
      <c r="C30" s="33">
        <v>2</v>
      </c>
    </row>
  </sheetData>
  <mergeCells count="3">
    <mergeCell ref="G6:G7"/>
    <mergeCell ref="A4:G4"/>
    <mergeCell ref="A3:G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7">
      <selection activeCell="B29" sqref="B29"/>
    </sheetView>
  </sheetViews>
  <sheetFormatPr defaultColWidth="9.140625" defaultRowHeight="12.75"/>
  <cols>
    <col min="1" max="1" width="51.8515625" style="0" customWidth="1"/>
    <col min="3" max="3" width="11.00390625" style="0" customWidth="1"/>
    <col min="4" max="4" width="14.140625" style="0" customWidth="1"/>
    <col min="5" max="5" width="13.7109375" style="0" customWidth="1"/>
    <col min="6" max="6" width="13.8515625" style="0" customWidth="1"/>
    <col min="7" max="7" width="9.7109375" style="0" customWidth="1"/>
  </cols>
  <sheetData>
    <row r="1" ht="15.75">
      <c r="G1" s="3" t="s">
        <v>52</v>
      </c>
    </row>
    <row r="2" spans="1:7" ht="16.5">
      <c r="A2" s="44" t="s">
        <v>70</v>
      </c>
      <c r="B2" s="44"/>
      <c r="C2" s="44"/>
      <c r="D2" s="44"/>
      <c r="E2" s="44"/>
      <c r="F2" s="44"/>
      <c r="G2" s="44"/>
    </row>
    <row r="3" spans="1:7" ht="16.5">
      <c r="A3" s="44" t="s">
        <v>90</v>
      </c>
      <c r="B3" s="44"/>
      <c r="C3" s="44"/>
      <c r="D3" s="44"/>
      <c r="E3" s="44"/>
      <c r="F3" s="44"/>
      <c r="G3" s="44"/>
    </row>
    <row r="4" ht="15.75">
      <c r="G4" s="43" t="s">
        <v>0</v>
      </c>
    </row>
    <row r="5" spans="1:7" ht="15" customHeight="1">
      <c r="A5" s="8"/>
      <c r="B5" s="8" t="s">
        <v>30</v>
      </c>
      <c r="C5" s="8" t="s">
        <v>2</v>
      </c>
      <c r="D5" s="8" t="s">
        <v>3</v>
      </c>
      <c r="E5" s="8" t="s">
        <v>4</v>
      </c>
      <c r="F5" s="8" t="s">
        <v>5</v>
      </c>
      <c r="G5" s="25" t="s">
        <v>6</v>
      </c>
    </row>
    <row r="6" spans="1:7" ht="15" customHeight="1">
      <c r="A6" s="9" t="s">
        <v>7</v>
      </c>
      <c r="B6" s="9" t="s">
        <v>8</v>
      </c>
      <c r="C6" s="9" t="s">
        <v>9</v>
      </c>
      <c r="D6" s="9" t="s">
        <v>10</v>
      </c>
      <c r="E6" s="9" t="s">
        <v>11</v>
      </c>
      <c r="F6" s="9" t="s">
        <v>56</v>
      </c>
      <c r="G6" s="26" t="s">
        <v>12</v>
      </c>
    </row>
    <row r="7" spans="1:7" ht="14.25">
      <c r="A7" s="6" t="s">
        <v>77</v>
      </c>
      <c r="B7" s="15"/>
      <c r="C7" s="15"/>
      <c r="D7" s="15"/>
      <c r="E7" s="15"/>
      <c r="F7" s="15"/>
      <c r="G7" s="15"/>
    </row>
    <row r="8" spans="1:7" ht="15">
      <c r="A8" s="7" t="s">
        <v>31</v>
      </c>
      <c r="B8" s="16">
        <v>13674</v>
      </c>
      <c r="C8" s="16">
        <v>4566</v>
      </c>
      <c r="D8" s="16">
        <v>13616</v>
      </c>
      <c r="E8" s="16"/>
      <c r="F8" s="16"/>
      <c r="G8" s="15">
        <f>F8+E8+D8+C8+B8</f>
        <v>31856</v>
      </c>
    </row>
    <row r="9" spans="1:7" ht="15">
      <c r="A9" s="7" t="s">
        <v>32</v>
      </c>
      <c r="B9" s="16">
        <v>4870</v>
      </c>
      <c r="C9" s="16">
        <v>1656</v>
      </c>
      <c r="D9" s="16">
        <v>314</v>
      </c>
      <c r="E9" s="17"/>
      <c r="F9" s="17"/>
      <c r="G9" s="15">
        <f aca="true" t="shared" si="0" ref="G9:G31">F9+E9+D9+C9+B9</f>
        <v>6840</v>
      </c>
    </row>
    <row r="10" spans="1:7" ht="15">
      <c r="A10" s="7" t="s">
        <v>33</v>
      </c>
      <c r="B10" s="16">
        <v>4416</v>
      </c>
      <c r="C10" s="16">
        <v>1446</v>
      </c>
      <c r="D10" s="16">
        <v>1678</v>
      </c>
      <c r="E10" s="17"/>
      <c r="F10" s="16"/>
      <c r="G10" s="15">
        <f t="shared" si="0"/>
        <v>7540</v>
      </c>
    </row>
    <row r="11" spans="1:7" ht="15">
      <c r="A11" s="7" t="s">
        <v>34</v>
      </c>
      <c r="B11" s="16">
        <v>4061</v>
      </c>
      <c r="C11" s="16">
        <v>1359</v>
      </c>
      <c r="D11" s="16">
        <v>90</v>
      </c>
      <c r="E11" s="17"/>
      <c r="F11" s="17"/>
      <c r="G11" s="15">
        <f t="shared" si="0"/>
        <v>5510</v>
      </c>
    </row>
    <row r="12" spans="1:7" ht="15">
      <c r="A12" s="7" t="s">
        <v>35</v>
      </c>
      <c r="B12" s="16">
        <v>1548</v>
      </c>
      <c r="C12" s="16">
        <v>523</v>
      </c>
      <c r="D12" s="16">
        <v>20615</v>
      </c>
      <c r="E12" s="16"/>
      <c r="F12" s="16"/>
      <c r="G12" s="15">
        <f t="shared" si="0"/>
        <v>22686</v>
      </c>
    </row>
    <row r="13" spans="1:7" ht="15">
      <c r="A13" s="7" t="s">
        <v>58</v>
      </c>
      <c r="B13" s="16">
        <v>1505</v>
      </c>
      <c r="C13" s="16">
        <v>509</v>
      </c>
      <c r="D13" s="16">
        <v>777</v>
      </c>
      <c r="E13" s="16"/>
      <c r="F13" s="16"/>
      <c r="G13" s="15">
        <f t="shared" si="0"/>
        <v>2791</v>
      </c>
    </row>
    <row r="14" spans="1:7" ht="15">
      <c r="A14" s="7" t="s">
        <v>64</v>
      </c>
      <c r="B14" s="16">
        <v>5911</v>
      </c>
      <c r="C14" s="16">
        <v>1961</v>
      </c>
      <c r="D14" s="16">
        <v>1601</v>
      </c>
      <c r="E14" s="17"/>
      <c r="F14" s="17"/>
      <c r="G14" s="15">
        <f t="shared" si="0"/>
        <v>9473</v>
      </c>
    </row>
    <row r="15" spans="1:7" ht="15">
      <c r="A15" s="7" t="s">
        <v>100</v>
      </c>
      <c r="B15" s="16"/>
      <c r="C15" s="16"/>
      <c r="D15" s="16">
        <v>440</v>
      </c>
      <c r="E15" s="17"/>
      <c r="F15" s="17"/>
      <c r="G15" s="15">
        <f t="shared" si="0"/>
        <v>440</v>
      </c>
    </row>
    <row r="16" spans="1:7" ht="15">
      <c r="A16" s="7" t="s">
        <v>59</v>
      </c>
      <c r="B16" s="16">
        <v>11419</v>
      </c>
      <c r="C16" s="16">
        <v>3857</v>
      </c>
      <c r="D16" s="16">
        <v>4252</v>
      </c>
      <c r="E16" s="17"/>
      <c r="F16" s="17"/>
      <c r="G16" s="15">
        <f>F16+E16+D16+C16+B16</f>
        <v>19528</v>
      </c>
    </row>
    <row r="17" spans="1:7" ht="15">
      <c r="A17" s="7" t="s">
        <v>94</v>
      </c>
      <c r="B17" s="16">
        <v>47610</v>
      </c>
      <c r="C17" s="16">
        <v>16569</v>
      </c>
      <c r="D17" s="16">
        <v>20875</v>
      </c>
      <c r="E17" s="17"/>
      <c r="F17" s="17"/>
      <c r="G17" s="15">
        <f>SUM(B17:F17)</f>
        <v>85054</v>
      </c>
    </row>
    <row r="18" spans="1:7" s="22" customFormat="1" ht="14.25">
      <c r="A18" s="6" t="s">
        <v>76</v>
      </c>
      <c r="B18" s="15">
        <f aca="true" t="shared" si="1" ref="B18:G18">SUM(B8:B17)</f>
        <v>95014</v>
      </c>
      <c r="C18" s="15">
        <f t="shared" si="1"/>
        <v>32446</v>
      </c>
      <c r="D18" s="15">
        <f>SUM(D8:D17)</f>
        <v>64258</v>
      </c>
      <c r="E18" s="15">
        <f t="shared" si="1"/>
        <v>0</v>
      </c>
      <c r="F18" s="15">
        <f t="shared" si="1"/>
        <v>0</v>
      </c>
      <c r="G18" s="15">
        <f t="shared" si="1"/>
        <v>191718</v>
      </c>
    </row>
    <row r="19" spans="1:7" ht="14.25">
      <c r="A19" s="28" t="s">
        <v>60</v>
      </c>
      <c r="B19" s="29"/>
      <c r="C19" s="29"/>
      <c r="D19" s="29"/>
      <c r="E19" s="29"/>
      <c r="F19" s="38"/>
      <c r="G19" s="29"/>
    </row>
    <row r="20" spans="1:7" ht="14.25">
      <c r="A20" s="30" t="s">
        <v>53</v>
      </c>
      <c r="B20" s="31"/>
      <c r="C20" s="31"/>
      <c r="D20" s="31"/>
      <c r="E20" s="31"/>
      <c r="F20" s="39"/>
      <c r="G20" s="31"/>
    </row>
    <row r="21" spans="1:7" ht="14.25">
      <c r="A21" s="6" t="s">
        <v>47</v>
      </c>
      <c r="B21" s="15"/>
      <c r="C21" s="15"/>
      <c r="D21" s="15"/>
      <c r="E21" s="15"/>
      <c r="F21" s="15"/>
      <c r="G21" s="15"/>
    </row>
    <row r="22" spans="1:7" ht="15">
      <c r="A22" s="7" t="s">
        <v>81</v>
      </c>
      <c r="B22" s="16">
        <v>36477</v>
      </c>
      <c r="C22" s="16">
        <v>11916</v>
      </c>
      <c r="D22" s="16">
        <v>7324</v>
      </c>
      <c r="E22" s="16"/>
      <c r="F22" s="16">
        <v>1267</v>
      </c>
      <c r="G22" s="15">
        <f t="shared" si="0"/>
        <v>56984</v>
      </c>
    </row>
    <row r="23" spans="1:7" ht="15">
      <c r="A23" s="7" t="s">
        <v>39</v>
      </c>
      <c r="B23" s="16">
        <v>3652</v>
      </c>
      <c r="C23" s="16">
        <v>1184</v>
      </c>
      <c r="D23" s="16">
        <v>17</v>
      </c>
      <c r="E23" s="17"/>
      <c r="F23" s="17"/>
      <c r="G23" s="15">
        <f t="shared" si="0"/>
        <v>4853</v>
      </c>
    </row>
    <row r="24" spans="1:7" ht="15">
      <c r="A24" s="7" t="s">
        <v>82</v>
      </c>
      <c r="B24" s="16">
        <v>4780</v>
      </c>
      <c r="C24" s="16">
        <v>1565</v>
      </c>
      <c r="D24" s="16">
        <v>1851</v>
      </c>
      <c r="E24" s="17"/>
      <c r="F24" s="17"/>
      <c r="G24" s="15">
        <f t="shared" si="0"/>
        <v>8196</v>
      </c>
    </row>
    <row r="25" spans="1:7" ht="15">
      <c r="A25" s="7" t="s">
        <v>40</v>
      </c>
      <c r="B25" s="16">
        <v>188</v>
      </c>
      <c r="C25" s="16">
        <v>63</v>
      </c>
      <c r="D25" s="16">
        <v>13461</v>
      </c>
      <c r="E25" s="17"/>
      <c r="F25" s="17"/>
      <c r="G25" s="15">
        <f t="shared" si="0"/>
        <v>13712</v>
      </c>
    </row>
    <row r="26" spans="1:7" ht="15">
      <c r="A26" s="7" t="s">
        <v>65</v>
      </c>
      <c r="B26" s="16">
        <v>3699</v>
      </c>
      <c r="C26" s="16">
        <v>669</v>
      </c>
      <c r="D26" s="16">
        <v>2762</v>
      </c>
      <c r="E26" s="16">
        <v>1230</v>
      </c>
      <c r="F26" s="16"/>
      <c r="G26" s="15">
        <f t="shared" si="0"/>
        <v>8360</v>
      </c>
    </row>
    <row r="27" spans="1:7" s="22" customFormat="1" ht="14.25">
      <c r="A27" s="6" t="s">
        <v>50</v>
      </c>
      <c r="B27" s="15">
        <f aca="true" t="shared" si="2" ref="B27:G27">B22+B23+B24+B25+B26</f>
        <v>48796</v>
      </c>
      <c r="C27" s="15">
        <f t="shared" si="2"/>
        <v>15397</v>
      </c>
      <c r="D27" s="15">
        <f t="shared" si="2"/>
        <v>25415</v>
      </c>
      <c r="E27" s="15">
        <f t="shared" si="2"/>
        <v>1230</v>
      </c>
      <c r="F27" s="15">
        <f t="shared" si="2"/>
        <v>1267</v>
      </c>
      <c r="G27" s="15">
        <f t="shared" si="2"/>
        <v>92105</v>
      </c>
    </row>
    <row r="28" spans="1:7" ht="14.25">
      <c r="A28" s="6" t="s">
        <v>48</v>
      </c>
      <c r="B28" s="15"/>
      <c r="C28" s="15"/>
      <c r="D28" s="15"/>
      <c r="E28" s="15"/>
      <c r="F28" s="15"/>
      <c r="G28" s="15">
        <f t="shared" si="0"/>
        <v>0</v>
      </c>
    </row>
    <row r="29" spans="1:7" ht="15" customHeight="1">
      <c r="A29" s="7" t="s">
        <v>83</v>
      </c>
      <c r="B29" s="16">
        <v>39697</v>
      </c>
      <c r="C29" s="16">
        <v>13274</v>
      </c>
      <c r="D29" s="16">
        <v>3178</v>
      </c>
      <c r="E29" s="16"/>
      <c r="F29" s="16"/>
      <c r="G29" s="15">
        <f t="shared" si="0"/>
        <v>56149</v>
      </c>
    </row>
    <row r="30" spans="1:7" ht="16.5" customHeight="1">
      <c r="A30" s="7" t="s">
        <v>84</v>
      </c>
      <c r="B30" s="16">
        <v>1123</v>
      </c>
      <c r="C30" s="16">
        <v>381</v>
      </c>
      <c r="D30" s="16">
        <v>682</v>
      </c>
      <c r="E30" s="16"/>
      <c r="F30" s="16"/>
      <c r="G30" s="15">
        <f t="shared" si="0"/>
        <v>2186</v>
      </c>
    </row>
    <row r="31" spans="1:7" ht="15">
      <c r="A31" s="7" t="s">
        <v>40</v>
      </c>
      <c r="B31" s="16">
        <v>75</v>
      </c>
      <c r="C31" s="16">
        <v>21</v>
      </c>
      <c r="D31" s="16">
        <v>12973</v>
      </c>
      <c r="E31" s="17"/>
      <c r="F31" s="17"/>
      <c r="G31" s="15">
        <f t="shared" si="0"/>
        <v>13069</v>
      </c>
    </row>
    <row r="32" spans="1:7" ht="14.25">
      <c r="A32" s="6" t="s">
        <v>49</v>
      </c>
      <c r="B32" s="15">
        <f aca="true" t="shared" si="3" ref="B32:G32">B29+B30+B31</f>
        <v>40895</v>
      </c>
      <c r="C32" s="15">
        <f t="shared" si="3"/>
        <v>13676</v>
      </c>
      <c r="D32" s="15">
        <f t="shared" si="3"/>
        <v>16833</v>
      </c>
      <c r="E32" s="15">
        <f t="shared" si="3"/>
        <v>0</v>
      </c>
      <c r="F32" s="15">
        <f t="shared" si="3"/>
        <v>0</v>
      </c>
      <c r="G32" s="15">
        <f t="shared" si="3"/>
        <v>71404</v>
      </c>
    </row>
    <row r="33" spans="1:7" s="22" customFormat="1" ht="15" customHeight="1">
      <c r="A33" s="6" t="s">
        <v>51</v>
      </c>
      <c r="B33" s="24">
        <f aca="true" t="shared" si="4" ref="B33:G33">B27+B32</f>
        <v>89691</v>
      </c>
      <c r="C33" s="24">
        <f t="shared" si="4"/>
        <v>29073</v>
      </c>
      <c r="D33" s="24">
        <f>D27+D32</f>
        <v>42248</v>
      </c>
      <c r="E33" s="24">
        <f t="shared" si="4"/>
        <v>1230</v>
      </c>
      <c r="F33" s="24">
        <f t="shared" si="4"/>
        <v>1267</v>
      </c>
      <c r="G33" s="24">
        <f t="shared" si="4"/>
        <v>163509</v>
      </c>
    </row>
    <row r="34" spans="1:7" s="22" customFormat="1" ht="15" customHeight="1">
      <c r="A34" s="37"/>
      <c r="B34" s="40"/>
      <c r="C34" s="40"/>
      <c r="D34" s="40"/>
      <c r="E34" s="40"/>
      <c r="F34" s="40"/>
      <c r="G34" s="40"/>
    </row>
    <row r="36" spans="1:7" ht="16.5">
      <c r="A36" s="49">
        <v>3</v>
      </c>
      <c r="B36" s="49"/>
      <c r="C36" s="49"/>
      <c r="D36" s="49"/>
      <c r="E36" s="49"/>
      <c r="F36" s="49"/>
      <c r="G36" s="49"/>
    </row>
  </sheetData>
  <mergeCells count="3">
    <mergeCell ref="A2:G2"/>
    <mergeCell ref="A3:G3"/>
    <mergeCell ref="A36:G36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zoomScale="75" zoomScaleNormal="75" workbookViewId="0" topLeftCell="A1">
      <selection activeCell="H32" sqref="H32"/>
    </sheetView>
  </sheetViews>
  <sheetFormatPr defaultColWidth="9.140625" defaultRowHeight="12.75"/>
  <cols>
    <col min="1" max="1" width="61.57421875" style="0" customWidth="1"/>
    <col min="2" max="2" width="9.7109375" style="0" customWidth="1"/>
    <col min="3" max="3" width="12.7109375" style="0" customWidth="1"/>
    <col min="4" max="4" width="13.7109375" style="0" customWidth="1"/>
    <col min="5" max="5" width="13.140625" style="0" customWidth="1"/>
    <col min="6" max="6" width="13.421875" style="0" customWidth="1"/>
    <col min="7" max="7" width="10.57421875" style="0" customWidth="1"/>
  </cols>
  <sheetData>
    <row r="1" spans="1:7" ht="16.5">
      <c r="A1" s="1"/>
      <c r="G1" s="3" t="s">
        <v>54</v>
      </c>
    </row>
    <row r="2" spans="1:7" ht="16.5">
      <c r="A2" s="44" t="s">
        <v>70</v>
      </c>
      <c r="B2" s="44"/>
      <c r="C2" s="44"/>
      <c r="D2" s="44"/>
      <c r="E2" s="44"/>
      <c r="F2" s="44"/>
      <c r="G2" s="44"/>
    </row>
    <row r="3" spans="1:7" ht="16.5">
      <c r="A3" s="44" t="s">
        <v>90</v>
      </c>
      <c r="B3" s="44"/>
      <c r="C3" s="44"/>
      <c r="D3" s="44"/>
      <c r="E3" s="44"/>
      <c r="F3" s="44"/>
      <c r="G3" s="44"/>
    </row>
    <row r="4" ht="15.75">
      <c r="G4" s="3" t="s">
        <v>0</v>
      </c>
    </row>
    <row r="5" spans="1:7" ht="15">
      <c r="A5" s="8"/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</row>
    <row r="6" spans="1:7" ht="15">
      <c r="A6" s="9" t="s">
        <v>7</v>
      </c>
      <c r="B6" s="9" t="s">
        <v>8</v>
      </c>
      <c r="C6" s="9" t="s">
        <v>9</v>
      </c>
      <c r="D6" s="9" t="s">
        <v>10</v>
      </c>
      <c r="E6" s="9" t="s">
        <v>11</v>
      </c>
      <c r="F6" s="9" t="s">
        <v>56</v>
      </c>
      <c r="G6" s="26" t="s">
        <v>12</v>
      </c>
    </row>
    <row r="7" spans="1:7" ht="14.25">
      <c r="A7" s="6" t="s">
        <v>61</v>
      </c>
      <c r="B7" s="15"/>
      <c r="C7" s="15"/>
      <c r="D7" s="15"/>
      <c r="E7" s="15"/>
      <c r="F7" s="15"/>
      <c r="G7" s="15"/>
    </row>
    <row r="8" spans="1:7" ht="15">
      <c r="A8" s="7" t="s">
        <v>36</v>
      </c>
      <c r="B8" s="16">
        <v>4480</v>
      </c>
      <c r="C8" s="16">
        <v>1375</v>
      </c>
      <c r="D8" s="16">
        <v>5067</v>
      </c>
      <c r="E8" s="17"/>
      <c r="F8" s="17"/>
      <c r="G8" s="15">
        <f>B8+C8+D8+E8+F8</f>
        <v>10922</v>
      </c>
    </row>
    <row r="9" spans="1:7" ht="15">
      <c r="A9" s="7" t="s">
        <v>37</v>
      </c>
      <c r="B9" s="16">
        <v>3609</v>
      </c>
      <c r="C9" s="16">
        <v>1192</v>
      </c>
      <c r="D9" s="16">
        <v>1344</v>
      </c>
      <c r="E9" s="17"/>
      <c r="F9" s="17"/>
      <c r="G9" s="15">
        <f aca="true" t="shared" si="0" ref="G9:G28">B9+C9+D9+E9+F9</f>
        <v>6145</v>
      </c>
    </row>
    <row r="10" spans="1:7" ht="15">
      <c r="A10" s="7" t="s">
        <v>78</v>
      </c>
      <c r="B10" s="16">
        <v>205</v>
      </c>
      <c r="C10" s="16">
        <v>93</v>
      </c>
      <c r="D10" s="16">
        <v>1781</v>
      </c>
      <c r="E10" s="16"/>
      <c r="F10" s="16"/>
      <c r="G10" s="15">
        <f>B10+C10+D10+E10+F10</f>
        <v>2079</v>
      </c>
    </row>
    <row r="11" spans="1:7" ht="15">
      <c r="A11" s="7" t="s">
        <v>79</v>
      </c>
      <c r="B11" s="16">
        <v>880</v>
      </c>
      <c r="C11" s="16">
        <v>157</v>
      </c>
      <c r="D11" s="16">
        <v>1392</v>
      </c>
      <c r="E11" s="17"/>
      <c r="F11" s="16"/>
      <c r="G11" s="15">
        <f>B11+C11+D11+E11+F11</f>
        <v>2429</v>
      </c>
    </row>
    <row r="12" spans="1:7" s="22" customFormat="1" ht="14.25">
      <c r="A12" s="6" t="s">
        <v>38</v>
      </c>
      <c r="B12" s="15">
        <f aca="true" t="shared" si="1" ref="B12:G12">B8+B9+B10+B11</f>
        <v>9174</v>
      </c>
      <c r="C12" s="15">
        <f t="shared" si="1"/>
        <v>2817</v>
      </c>
      <c r="D12" s="15">
        <f t="shared" si="1"/>
        <v>9584</v>
      </c>
      <c r="E12" s="15">
        <f t="shared" si="1"/>
        <v>0</v>
      </c>
      <c r="F12" s="15">
        <f t="shared" si="1"/>
        <v>0</v>
      </c>
      <c r="G12" s="15">
        <f t="shared" si="1"/>
        <v>21575</v>
      </c>
    </row>
    <row r="13" spans="1:7" ht="15.75" customHeight="1">
      <c r="A13" s="6" t="s">
        <v>66</v>
      </c>
      <c r="B13" s="15"/>
      <c r="C13" s="15"/>
      <c r="D13" s="15"/>
      <c r="E13" s="15"/>
      <c r="F13" s="15"/>
      <c r="G13" s="15">
        <f t="shared" si="0"/>
        <v>0</v>
      </c>
    </row>
    <row r="14" spans="1:7" ht="15">
      <c r="A14" s="7" t="s">
        <v>80</v>
      </c>
      <c r="B14" s="16">
        <v>30833</v>
      </c>
      <c r="C14" s="16">
        <v>9853</v>
      </c>
      <c r="D14" s="16">
        <v>3036</v>
      </c>
      <c r="E14" s="16"/>
      <c r="F14" s="16">
        <v>800</v>
      </c>
      <c r="G14" s="15">
        <f t="shared" si="0"/>
        <v>44522</v>
      </c>
    </row>
    <row r="15" spans="1:7" s="22" customFormat="1" ht="14.25">
      <c r="A15" s="6" t="s">
        <v>67</v>
      </c>
      <c r="B15" s="15">
        <f aca="true" t="shared" si="2" ref="B15:G15">B14</f>
        <v>30833</v>
      </c>
      <c r="C15" s="15">
        <f t="shared" si="2"/>
        <v>9853</v>
      </c>
      <c r="D15" s="15">
        <f t="shared" si="2"/>
        <v>3036</v>
      </c>
      <c r="E15" s="15">
        <f t="shared" si="2"/>
        <v>0</v>
      </c>
      <c r="F15" s="15">
        <f t="shared" si="2"/>
        <v>800</v>
      </c>
      <c r="G15" s="15">
        <f t="shared" si="2"/>
        <v>44522</v>
      </c>
    </row>
    <row r="16" spans="1:7" ht="17.25" customHeight="1">
      <c r="A16" s="6" t="s">
        <v>69</v>
      </c>
      <c r="B16" s="15"/>
      <c r="C16" s="15"/>
      <c r="D16" s="15"/>
      <c r="E16" s="15"/>
      <c r="F16" s="15"/>
      <c r="G16" s="15">
        <f t="shared" si="0"/>
        <v>0</v>
      </c>
    </row>
    <row r="17" spans="1:7" ht="15">
      <c r="A17" s="7" t="s">
        <v>98</v>
      </c>
      <c r="B17" s="16">
        <v>100049</v>
      </c>
      <c r="C17" s="16">
        <v>32400</v>
      </c>
      <c r="D17" s="41">
        <v>17253</v>
      </c>
      <c r="E17" s="16"/>
      <c r="F17" s="16">
        <f>3743+68</f>
        <v>3811</v>
      </c>
      <c r="G17" s="15">
        <f t="shared" si="0"/>
        <v>153513</v>
      </c>
    </row>
    <row r="18" spans="1:7" ht="15">
      <c r="A18" s="7" t="s">
        <v>85</v>
      </c>
      <c r="B18" s="16">
        <v>4897</v>
      </c>
      <c r="C18" s="16">
        <v>1596</v>
      </c>
      <c r="D18" s="41">
        <v>349</v>
      </c>
      <c r="E18" s="17"/>
      <c r="F18" s="17"/>
      <c r="G18" s="15">
        <f>B18+C18+D18+E18+F18</f>
        <v>6842</v>
      </c>
    </row>
    <row r="19" spans="1:7" ht="15">
      <c r="A19" s="7" t="s">
        <v>86</v>
      </c>
      <c r="B19" s="16">
        <v>9786</v>
      </c>
      <c r="C19" s="16">
        <v>3211</v>
      </c>
      <c r="D19" s="41">
        <v>2088</v>
      </c>
      <c r="E19" s="17"/>
      <c r="F19" s="17"/>
      <c r="G19" s="15">
        <f>B19+C19+D19+E19+F19</f>
        <v>15085</v>
      </c>
    </row>
    <row r="20" spans="1:10" ht="15">
      <c r="A20" s="7" t="s">
        <v>40</v>
      </c>
      <c r="B20" s="17"/>
      <c r="C20" s="17"/>
      <c r="D20" s="41">
        <v>35174</v>
      </c>
      <c r="E20" s="17"/>
      <c r="F20" s="17"/>
      <c r="G20" s="15">
        <f>B20+C20+D20+E20+F20</f>
        <v>35174</v>
      </c>
      <c r="J20" s="27"/>
    </row>
    <row r="21" spans="1:7" ht="15">
      <c r="A21" s="7" t="s">
        <v>87</v>
      </c>
      <c r="B21" s="16">
        <v>26661</v>
      </c>
      <c r="C21" s="16">
        <v>8818</v>
      </c>
      <c r="D21" s="41">
        <v>1592</v>
      </c>
      <c r="E21" s="16"/>
      <c r="F21" s="16">
        <f>1100+204</f>
        <v>1304</v>
      </c>
      <c r="G21" s="15">
        <f t="shared" si="0"/>
        <v>38375</v>
      </c>
    </row>
    <row r="22" spans="1:7" ht="15">
      <c r="A22" s="7" t="s">
        <v>88</v>
      </c>
      <c r="B22" s="16">
        <v>1032</v>
      </c>
      <c r="C22" s="16">
        <v>330</v>
      </c>
      <c r="D22" s="41">
        <v>592</v>
      </c>
      <c r="E22" s="17"/>
      <c r="F22" s="17"/>
      <c r="G22" s="15">
        <f t="shared" si="0"/>
        <v>1954</v>
      </c>
    </row>
    <row r="23" spans="1:7" ht="15">
      <c r="A23" s="7" t="s">
        <v>101</v>
      </c>
      <c r="B23" s="16">
        <v>600</v>
      </c>
      <c r="C23" s="16">
        <v>192</v>
      </c>
      <c r="D23" s="41"/>
      <c r="E23" s="17"/>
      <c r="F23" s="17"/>
      <c r="G23" s="15">
        <f t="shared" si="0"/>
        <v>792</v>
      </c>
    </row>
    <row r="24" spans="1:7" ht="15.75" customHeight="1">
      <c r="A24" s="42" t="s">
        <v>89</v>
      </c>
      <c r="B24" s="16">
        <v>4575</v>
      </c>
      <c r="C24" s="16">
        <v>1730</v>
      </c>
      <c r="D24" s="16">
        <v>498</v>
      </c>
      <c r="E24" s="17"/>
      <c r="F24" s="17"/>
      <c r="G24" s="15">
        <f t="shared" si="0"/>
        <v>6803</v>
      </c>
    </row>
    <row r="25" spans="1:7" ht="15">
      <c r="A25" s="7" t="s">
        <v>41</v>
      </c>
      <c r="B25" s="17"/>
      <c r="C25" s="17"/>
      <c r="D25" s="16">
        <v>1502</v>
      </c>
      <c r="E25" s="17"/>
      <c r="F25" s="17"/>
      <c r="G25" s="15">
        <f>B25+C25+D25+E25+F25</f>
        <v>1502</v>
      </c>
    </row>
    <row r="26" spans="1:7" ht="15">
      <c r="A26" s="7" t="s">
        <v>65</v>
      </c>
      <c r="B26" s="16">
        <v>2490</v>
      </c>
      <c r="C26" s="16">
        <v>626</v>
      </c>
      <c r="D26" s="16">
        <v>3546</v>
      </c>
      <c r="E26" s="16"/>
      <c r="F26" s="16"/>
      <c r="G26" s="15">
        <f t="shared" si="0"/>
        <v>6662</v>
      </c>
    </row>
    <row r="27" spans="1:7" ht="20.25" customHeight="1">
      <c r="A27" s="6" t="s">
        <v>68</v>
      </c>
      <c r="B27" s="15">
        <f aca="true" t="shared" si="3" ref="B27:G27">B17+B18+B19+B20+B21+B22+B24+B25+B26+B23</f>
        <v>150090</v>
      </c>
      <c r="C27" s="15">
        <f t="shared" si="3"/>
        <v>48903</v>
      </c>
      <c r="D27" s="15">
        <f t="shared" si="3"/>
        <v>62594</v>
      </c>
      <c r="E27" s="15">
        <f t="shared" si="3"/>
        <v>0</v>
      </c>
      <c r="F27" s="15">
        <f t="shared" si="3"/>
        <v>5115</v>
      </c>
      <c r="G27" s="15">
        <f t="shared" si="3"/>
        <v>266702</v>
      </c>
    </row>
    <row r="28" spans="1:7" ht="14.25">
      <c r="A28" s="6" t="s">
        <v>99</v>
      </c>
      <c r="B28" s="15">
        <v>1300</v>
      </c>
      <c r="C28" s="15">
        <v>307</v>
      </c>
      <c r="D28" s="15">
        <v>430</v>
      </c>
      <c r="E28" s="15">
        <v>270788</v>
      </c>
      <c r="F28" s="15"/>
      <c r="G28" s="15">
        <f t="shared" si="0"/>
        <v>272825</v>
      </c>
    </row>
    <row r="29" spans="1:7" s="22" customFormat="1" ht="14.25">
      <c r="A29" s="6" t="s">
        <v>42</v>
      </c>
      <c r="B29" s="15">
        <f>B28+B27+B15+B12+'3. old'!B33+'3. old'!B18+'2. old'!B27+'2. old'!B24+'2. old'!B20+'1. old'!B13</f>
        <v>459341</v>
      </c>
      <c r="C29" s="15">
        <f>C28+C27+C15+C12+'3. old'!C33+'3. old'!C18+'2. old'!C27+'2. old'!C24+'2. old'!C20+'1. old'!C13</f>
        <v>150597</v>
      </c>
      <c r="D29" s="15">
        <f>D28+D27+D15+D12+'3. old'!D33+'3. old'!D18+'2. old'!D27+'2. old'!D24+'2. old'!D20+'1. old'!D13</f>
        <v>255966</v>
      </c>
      <c r="E29" s="15">
        <f>E28+E27+E15+E12+'3. old'!E33+'3. old'!E18+'2. old'!E27+'2. old'!E24+'2. old'!E20+'1. old'!E13</f>
        <v>349763</v>
      </c>
      <c r="F29" s="15">
        <f>F28+F27+F15+F12+'3. old'!F33+'3. old'!F18+'2. old'!F27+'2. old'!F24+'2. old'!F20+'1. old'!F13</f>
        <v>165914</v>
      </c>
      <c r="G29" s="15">
        <f>G28+G27+G15+G12+'3. old'!G33+'3. old'!G18+'2. old'!G27+'2. old'!G24+'2. old'!G20+'1. old'!G13</f>
        <v>1381581</v>
      </c>
    </row>
    <row r="30" spans="1:7" s="22" customFormat="1" ht="14.25">
      <c r="A30" s="37"/>
      <c r="B30" s="36"/>
      <c r="C30" s="36"/>
      <c r="D30" s="36"/>
      <c r="E30" s="36"/>
      <c r="F30" s="36"/>
      <c r="G30" s="36"/>
    </row>
    <row r="31" spans="1:7" s="22" customFormat="1" ht="14.25">
      <c r="A31" s="37"/>
      <c r="B31" s="36"/>
      <c r="C31" s="36"/>
      <c r="D31" s="36"/>
      <c r="E31" s="36"/>
      <c r="F31" s="36"/>
      <c r="G31" s="36"/>
    </row>
    <row r="32" spans="1:7" ht="16.5">
      <c r="A32" s="50">
        <v>4</v>
      </c>
      <c r="B32" s="50"/>
      <c r="C32" s="50"/>
      <c r="D32" s="50"/>
      <c r="E32" s="50"/>
      <c r="F32" s="50"/>
      <c r="G32" s="50"/>
    </row>
    <row r="36" ht="12.75">
      <c r="B36" s="27"/>
    </row>
  </sheetData>
  <mergeCells count="3">
    <mergeCell ref="A32:G32"/>
    <mergeCell ref="A2:G2"/>
    <mergeCell ref="A3:G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Városi Önkormányzat PH Tótkomlós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Karászi Mariann</dc:creator>
  <cp:keywords/>
  <dc:description/>
  <cp:lastModifiedBy>Karászi Mariann</cp:lastModifiedBy>
  <cp:lastPrinted>2008-02-07T13:24:35Z</cp:lastPrinted>
  <dcterms:created xsi:type="dcterms:W3CDTF">2006-01-11T07:43:41Z</dcterms:created>
  <dcterms:modified xsi:type="dcterms:W3CDTF">2008-02-07T13:26:56Z</dcterms:modified>
  <cp:category/>
  <cp:version/>
  <cp:contentType/>
  <cp:contentStatus/>
</cp:coreProperties>
</file>