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bevételek 1a melléklet" sheetId="1" r:id="rId1"/>
    <sheet name="kiadások 1b melléklet" sheetId="2" r:id="rId2"/>
    <sheet name="2. melléklet" sheetId="3" r:id="rId3"/>
    <sheet name="4. melléklet" sheetId="4" r:id="rId4"/>
  </sheets>
  <definedNames>
    <definedName name="_xlnm.Print_Area" localSheetId="1">'kiadások 1b melléklet'!$A$1:$D$60</definedName>
  </definedNames>
  <calcPr fullCalcOnLoad="1"/>
</workbook>
</file>

<file path=xl/sharedStrings.xml><?xml version="1.0" encoding="utf-8"?>
<sst xmlns="http://schemas.openxmlformats.org/spreadsheetml/2006/main" count="190" uniqueCount="168">
  <si>
    <t xml:space="preserve">                                                   </t>
  </si>
  <si>
    <t>I. Intézményi működési bevétel</t>
  </si>
  <si>
    <t>II. Önkorm. sajátos működ. bevételei</t>
  </si>
  <si>
    <t xml:space="preserve">    Kommunális adó</t>
  </si>
  <si>
    <t xml:space="preserve">    Iparűzési adó</t>
  </si>
  <si>
    <t xml:space="preserve">    Idegenforgalmi adó</t>
  </si>
  <si>
    <t xml:space="preserve">    Pótlékok, bírságok</t>
  </si>
  <si>
    <t xml:space="preserve">    Föld bérbeadásból jöv. adó</t>
  </si>
  <si>
    <t xml:space="preserve">    Gépjárműadó</t>
  </si>
  <si>
    <t xml:space="preserve">    Talajterhelési díj</t>
  </si>
  <si>
    <t xml:space="preserve">    Normatív állami hozzájárulás</t>
  </si>
  <si>
    <t xml:space="preserve">ÖNKORMÁNYZATI MÉRLEG </t>
  </si>
  <si>
    <t xml:space="preserve">    SZJA</t>
  </si>
  <si>
    <t xml:space="preserve">    Egyéb bevétel</t>
  </si>
  <si>
    <t>III.Sajátos felhalmozási és tőkejellegű bevétel</t>
  </si>
  <si>
    <t xml:space="preserve">    Támogatásértékű működési bevétel</t>
  </si>
  <si>
    <t xml:space="preserve">    Támogatásértékű felhalmozási bevétel</t>
  </si>
  <si>
    <t>BEVÉTELEK ÖSSZESEN</t>
  </si>
  <si>
    <t xml:space="preserve">    Normatív, kötött felhasználású támogatás</t>
  </si>
  <si>
    <t xml:space="preserve">    Ingatlan bérbeadásból származó jövedelem</t>
  </si>
  <si>
    <t xml:space="preserve">      Működési bevétel</t>
  </si>
  <si>
    <t xml:space="preserve">      Átvett pénzeszköz működésre</t>
  </si>
  <si>
    <t xml:space="preserve">              Fejlesztések</t>
  </si>
  <si>
    <t xml:space="preserve">              Gépkocsi</t>
  </si>
  <si>
    <t xml:space="preserve">              felhalmozási célra</t>
  </si>
  <si>
    <t xml:space="preserve">              működési célra</t>
  </si>
  <si>
    <t xml:space="preserve">              külső személyi juttatás</t>
  </si>
  <si>
    <t xml:space="preserve">              nem rendszeres személyi juttatás</t>
  </si>
  <si>
    <t xml:space="preserve">              rendszeres személyi juttatás</t>
  </si>
  <si>
    <t xml:space="preserve">         ezer Ft-ban </t>
  </si>
  <si>
    <t xml:space="preserve">1. melléklet </t>
  </si>
  <si>
    <t>1. melléklet</t>
  </si>
  <si>
    <r>
      <t xml:space="preserve">  </t>
    </r>
    <r>
      <rPr>
        <sz val="12"/>
        <rFont val="Times New Roman"/>
        <family val="1"/>
      </rPr>
      <t xml:space="preserve">    Működési </t>
    </r>
  </si>
  <si>
    <t xml:space="preserve">    Központosított előirányzat</t>
  </si>
  <si>
    <t>KIADÁSOK ÖSSZESEN</t>
  </si>
  <si>
    <t>FINANSZÍROZÁSI BEVÉTELEK, KIADÁSOK EGYENLEGE</t>
  </si>
  <si>
    <t>Finanszírozási célú bevételek</t>
  </si>
  <si>
    <t>Finanszírozási célú kiadások</t>
  </si>
  <si>
    <t>Bevételek, kiadások egyenlege</t>
  </si>
  <si>
    <t>ezer Ft-ban</t>
  </si>
  <si>
    <t>KÖLTSÉGVETÉSI BEVÉTELEK ÖSSZESEN</t>
  </si>
  <si>
    <t>KÖLTSÉGVETÉSI KIADÁSOK ÖSSZESEN</t>
  </si>
  <si>
    <t xml:space="preserve">         Fejlesztési hitel visszafizetés</t>
  </si>
  <si>
    <t xml:space="preserve">    Szabálysértési bírság</t>
  </si>
  <si>
    <t xml:space="preserve">                ebből TB-től átvett pénzeszköz</t>
  </si>
  <si>
    <t>Eredeti előirányzat</t>
  </si>
  <si>
    <t>változás</t>
  </si>
  <si>
    <t>V.     Pénzeszközátadás, egyéb támogatás</t>
  </si>
  <si>
    <t>IV.    Egyéb folyó kiadások</t>
  </si>
  <si>
    <t>III.    Dologi kiadások</t>
  </si>
  <si>
    <t>II.     Munkaadót terhelő járulékok</t>
  </si>
  <si>
    <t>I.      Személyi juttatás</t>
  </si>
  <si>
    <t>XVI. Finanszírozási kiadások</t>
  </si>
  <si>
    <t xml:space="preserve">            Polgármesteri keret</t>
  </si>
  <si>
    <t xml:space="preserve">            Pénzügyi és Gazd. Bizottsági keret</t>
  </si>
  <si>
    <t>VI.   Támogatásértékű működési kiadás</t>
  </si>
  <si>
    <t>VII.  Társadalmi és szociálpolitikai juttatás</t>
  </si>
  <si>
    <t>XI.    Kölcsönök nyújtása és törlesztése</t>
  </si>
  <si>
    <t>XII.  Céltartalék</t>
  </si>
  <si>
    <t>XIII. Általános tartalék</t>
  </si>
  <si>
    <t>IX.    Felújítások</t>
  </si>
  <si>
    <t>VIII. Ellátottak pénzbeli juttatásai</t>
  </si>
  <si>
    <t xml:space="preserve">Ft-ban </t>
  </si>
  <si>
    <t>IV. Tárgyi eszköz értékesítése</t>
  </si>
  <si>
    <t>V. Felhalmozásra átvett pénz áho-n kívülről</t>
  </si>
  <si>
    <t>VI. Önkormányzatok költségvetési támogatása</t>
  </si>
  <si>
    <t>VII. Támogatásértékű bevételek</t>
  </si>
  <si>
    <t>VIII. Kölcsön visszatérülés</t>
  </si>
  <si>
    <t>IX. Felhalmozási pénzmaradvány</t>
  </si>
  <si>
    <t>X. Működési pénzmaradvány</t>
  </si>
  <si>
    <t>XI. Finanszírozási bevételek</t>
  </si>
  <si>
    <t xml:space="preserve">      Fehalmozási hitel</t>
  </si>
  <si>
    <t>X.     Beruházások, pénzügyi befektetések</t>
  </si>
  <si>
    <t xml:space="preserve">            Felhalmozási tartalék</t>
  </si>
  <si>
    <t xml:space="preserve">            Működési tartalék</t>
  </si>
  <si>
    <t>2010. ÉVI KIADÁSOK</t>
  </si>
  <si>
    <t xml:space="preserve">      2010. ÉVI BEVÉTELEK</t>
  </si>
  <si>
    <t>Módosított ei.    (IV. 26.)</t>
  </si>
  <si>
    <t>6. melléklet</t>
  </si>
  <si>
    <t>Pénzeszköz átadás, egyéb támogatás</t>
  </si>
  <si>
    <t>2010. év</t>
  </si>
  <si>
    <t>Eredeti ei.</t>
  </si>
  <si>
    <t>Módosított ei. (IV. 26.)</t>
  </si>
  <si>
    <t>Működési pe. átadás a Komlós Településszolg. Kft-nek közhasznú és média tevékenységre</t>
  </si>
  <si>
    <t>Helyi civil szervezeteknek átadott pénzeszköz</t>
  </si>
  <si>
    <t>Civil szervezetek támogatása Rendelkezési Alapból</t>
  </si>
  <si>
    <t>Lakáshoz jutók támogatása</t>
  </si>
  <si>
    <t>Helyi értékvédelmi rendelet szerinti értékvédelmi támogatás</t>
  </si>
  <si>
    <t>Evangélikus Egyház támogatása temető működtetésre</t>
  </si>
  <si>
    <t>Római Katolikus Egyház támogatása temető működtetésre</t>
  </si>
  <si>
    <t>Orosháza Helios Alapítvány</t>
  </si>
  <si>
    <t>Egyéb</t>
  </si>
  <si>
    <t>Rákóczi Szövetség Budapest</t>
  </si>
  <si>
    <t>Orosházi Lovas Egyesület</t>
  </si>
  <si>
    <t>Összesen:</t>
  </si>
  <si>
    <t xml:space="preserve"> </t>
  </si>
  <si>
    <t>Támogatásértékű működési kiadás</t>
  </si>
  <si>
    <r>
      <t>Önkormányzati Igazgatás</t>
    </r>
    <r>
      <rPr>
        <sz val="13"/>
        <rFont val="Times New Roman"/>
        <family val="1"/>
      </rPr>
      <t xml:space="preserve"> -  Gyomai üdülő fenntartására</t>
    </r>
  </si>
  <si>
    <t>Ellátottak juttatásai</t>
  </si>
  <si>
    <t xml:space="preserve">    </t>
  </si>
  <si>
    <t xml:space="preserve">   ezer Ft-ban</t>
  </si>
  <si>
    <t>J. G. Tajovsky Általános Művelődési Központ</t>
  </si>
  <si>
    <t xml:space="preserve">   Alapfokú Művészetoktatási Intézmény    </t>
  </si>
  <si>
    <t xml:space="preserve">                 - tanulói tandíjkedvezmény</t>
  </si>
  <si>
    <t>Szlovák Két Tanítási Nyelvű Általános Iskola és Óvoda</t>
  </si>
  <si>
    <t xml:space="preserve">                 - tanulói tankönyv kedvezmény</t>
  </si>
  <si>
    <t>J.J. Általános Iskola és Gimnázium</t>
  </si>
  <si>
    <t xml:space="preserve">                 - útravaló program</t>
  </si>
  <si>
    <t>Szlovák Önkormányzat</t>
  </si>
  <si>
    <t xml:space="preserve">                 - nyelvvizsga támogatás</t>
  </si>
  <si>
    <t>8.  melléklet</t>
  </si>
  <si>
    <t>FELHALMOZÁSI BEVÉTELEK</t>
  </si>
  <si>
    <t>2010.</t>
  </si>
  <si>
    <t>Módosított ei. (IV.26.)</t>
  </si>
  <si>
    <r>
      <t xml:space="preserve">Tótkomlós csatornázása és szennyvíztiszt. fejlesztése </t>
    </r>
    <r>
      <rPr>
        <sz val="12"/>
        <rFont val="Times New Roman"/>
        <family val="1"/>
      </rPr>
      <t>EU támogatás</t>
    </r>
  </si>
  <si>
    <r>
      <t xml:space="preserve">Tótkomlós csatornázása és szennyvíztiszt. fejlesztése </t>
    </r>
    <r>
      <rPr>
        <sz val="12"/>
        <rFont val="Times New Roman"/>
        <family val="1"/>
      </rPr>
      <t>ÁFA visszat.</t>
    </r>
  </si>
  <si>
    <r>
      <t xml:space="preserve">Napközi konyha </t>
    </r>
    <r>
      <rPr>
        <sz val="12"/>
        <rFont val="Times New Roman"/>
        <family val="1"/>
      </rPr>
      <t>eszköz vásárlás Áfa visszatérülés</t>
    </r>
  </si>
  <si>
    <r>
      <t>Tehermentesítő út és lakóút építés</t>
    </r>
    <r>
      <rPr>
        <sz val="12"/>
        <rFont val="Times New Roman"/>
        <family val="1"/>
      </rPr>
      <t xml:space="preserve"> - EU támogatás</t>
    </r>
  </si>
  <si>
    <r>
      <t>Tehermentesítő út és lakóút építés</t>
    </r>
    <r>
      <rPr>
        <sz val="12"/>
        <rFont val="Times New Roman"/>
        <family val="1"/>
      </rPr>
      <t xml:space="preserve"> - EU önerő alap </t>
    </r>
  </si>
  <si>
    <r>
      <rPr>
        <b/>
        <sz val="12"/>
        <rFont val="Times New Roman"/>
        <family val="1"/>
      </rPr>
      <t>Polgármesteri Hivatal szervezet fejlesztés</t>
    </r>
    <r>
      <rPr>
        <sz val="12"/>
        <rFont val="Times New Roman"/>
        <family val="1"/>
      </rPr>
      <t xml:space="preserve"> - EU támogatás</t>
    </r>
  </si>
  <si>
    <r>
      <rPr>
        <b/>
        <sz val="12"/>
        <rFont val="Times New Roman"/>
        <family val="1"/>
      </rPr>
      <t>Gyógyszertár</t>
    </r>
    <r>
      <rPr>
        <sz val="12"/>
        <rFont val="Times New Roman"/>
        <family val="1"/>
      </rPr>
      <t xml:space="preserve"> értékesített tárgyi eszközök </t>
    </r>
  </si>
  <si>
    <r>
      <rPr>
        <b/>
        <sz val="12"/>
        <rFont val="Times New Roman"/>
        <family val="1"/>
      </rPr>
      <t>TIOP</t>
    </r>
    <r>
      <rPr>
        <sz val="12"/>
        <rFont val="Times New Roman"/>
        <family val="1"/>
      </rPr>
      <t xml:space="preserve"> Könyvtár fejlesztés (számítógép + program)</t>
    </r>
  </si>
  <si>
    <r>
      <rPr>
        <b/>
        <sz val="12"/>
        <rFont val="Times New Roman"/>
        <family val="1"/>
      </rPr>
      <t>"Természet Háza" pihenőhely</t>
    </r>
    <r>
      <rPr>
        <sz val="12"/>
        <rFont val="Times New Roman"/>
        <family val="1"/>
      </rPr>
      <t xml:space="preserve"> - EU támogatás</t>
    </r>
  </si>
  <si>
    <r>
      <t xml:space="preserve">Viziközmű </t>
    </r>
    <r>
      <rPr>
        <sz val="12"/>
        <rFont val="Times New Roman"/>
        <family val="1"/>
      </rPr>
      <t>lakosságtól átvett pénz</t>
    </r>
  </si>
  <si>
    <r>
      <t>Felhalmozási és tőkejellegű</t>
    </r>
    <r>
      <rPr>
        <sz val="12"/>
        <rFont val="Times New Roman"/>
        <family val="1"/>
      </rPr>
      <t xml:space="preserve"> bevétel (bérbeadás, kommunális adó)</t>
    </r>
  </si>
  <si>
    <r>
      <t xml:space="preserve">Lakáshoz jutás </t>
    </r>
    <r>
      <rPr>
        <sz val="12"/>
        <rFont val="Times New Roman"/>
        <family val="1"/>
      </rPr>
      <t>(2007 évi) normatíva 100%-a</t>
    </r>
  </si>
  <si>
    <r>
      <t xml:space="preserve">Közösségi Közlekedés fejlesztés </t>
    </r>
    <r>
      <rPr>
        <sz val="12"/>
        <rFont val="Times New Roman"/>
        <family val="1"/>
      </rPr>
      <t>(autóbusz állomás) EU támogatás</t>
    </r>
  </si>
  <si>
    <t>Felhalmozási pénzmaradvány</t>
  </si>
  <si>
    <t>Felhalmozási hitel</t>
  </si>
  <si>
    <t>FELHALMOZÁSI BEVÉTEL ÖSSZESEN:</t>
  </si>
  <si>
    <t xml:space="preserve"> FELHALMOZÁSI KIADÁSOK</t>
  </si>
  <si>
    <r>
      <t xml:space="preserve">Diófa úti óvoda </t>
    </r>
    <r>
      <rPr>
        <sz val="12"/>
        <rFont val="Times New Roman"/>
        <family val="1"/>
      </rPr>
      <t>felújítás</t>
    </r>
  </si>
  <si>
    <r>
      <t xml:space="preserve">Orvosi rendelő felújítás </t>
    </r>
    <r>
      <rPr>
        <sz val="12"/>
        <rFont val="Times New Roman"/>
        <family val="1"/>
      </rPr>
      <t>pályázati önrész, egyéb költség</t>
    </r>
  </si>
  <si>
    <r>
      <t>Piac felújítás</t>
    </r>
    <r>
      <rPr>
        <sz val="12"/>
        <rFont val="Times New Roman"/>
        <family val="1"/>
      </rPr>
      <t xml:space="preserve"> pályázati önrész</t>
    </r>
  </si>
  <si>
    <t>FELÚJÍTÁSOK ÖSSZESEN:</t>
  </si>
  <si>
    <r>
      <t xml:space="preserve">Szennyvíz beruházás </t>
    </r>
    <r>
      <rPr>
        <sz val="12"/>
        <rFont val="Times New Roman"/>
        <family val="1"/>
      </rPr>
      <t xml:space="preserve">I. ütem </t>
    </r>
  </si>
  <si>
    <r>
      <t xml:space="preserve">"Természet Háza" </t>
    </r>
    <r>
      <rPr>
        <sz val="12"/>
        <rFont val="Times New Roman"/>
        <family val="1"/>
      </rPr>
      <t xml:space="preserve">pihenőhely </t>
    </r>
  </si>
  <si>
    <r>
      <t xml:space="preserve">Közösségi Közlekedés fejlesztés </t>
    </r>
    <r>
      <rPr>
        <sz val="12"/>
        <rFont val="Times New Roman"/>
        <family val="1"/>
      </rPr>
      <t>(autóbusz állomás)</t>
    </r>
  </si>
  <si>
    <r>
      <t xml:space="preserve">Erzsébet úti óvoda </t>
    </r>
    <r>
      <rPr>
        <sz val="12"/>
        <rFont val="Times New Roman"/>
        <family val="1"/>
      </rPr>
      <t>II ütem pályázati önrész</t>
    </r>
  </si>
  <si>
    <r>
      <t xml:space="preserve">Erzsébet úti óvoda </t>
    </r>
    <r>
      <rPr>
        <sz val="12"/>
        <rFont val="Times New Roman"/>
        <family val="1"/>
      </rPr>
      <t>riasztó rendszer kiépítése</t>
    </r>
  </si>
  <si>
    <r>
      <t>Belterületi közutak</t>
    </r>
    <r>
      <rPr>
        <sz val="12"/>
        <rFont val="Times New Roman"/>
        <family val="1"/>
      </rPr>
      <t xml:space="preserve"> fejlesztése pályázatati önrész</t>
    </r>
  </si>
  <si>
    <r>
      <t>Hivatal  előtti járda, Epres téri játszótér</t>
    </r>
    <r>
      <rPr>
        <sz val="12"/>
        <rFont val="Times New Roman"/>
        <family val="1"/>
      </rPr>
      <t xml:space="preserve"> pályázatati önrész</t>
    </r>
  </si>
  <si>
    <r>
      <rPr>
        <b/>
        <sz val="12"/>
        <rFont val="Times New Roman"/>
        <family val="1"/>
      </rPr>
      <t>Polgármesteri Hivatal szervezet fejlesztés</t>
    </r>
    <r>
      <rPr>
        <sz val="12"/>
        <rFont val="Times New Roman"/>
        <family val="1"/>
      </rPr>
      <t xml:space="preserve"> program vásárlás</t>
    </r>
  </si>
  <si>
    <r>
      <t xml:space="preserve">Gyalog és kerékpárút </t>
    </r>
    <r>
      <rPr>
        <sz val="12"/>
        <rFont val="Times New Roman"/>
        <family val="1"/>
      </rPr>
      <t>(Széchenyi u. Kossuth u.) kiviteli terv</t>
    </r>
  </si>
  <si>
    <r>
      <t xml:space="preserve">Marx u. </t>
    </r>
    <r>
      <rPr>
        <sz val="12"/>
        <rFont val="Times New Roman"/>
        <family val="1"/>
      </rPr>
      <t>aszfaltozás</t>
    </r>
  </si>
  <si>
    <r>
      <t xml:space="preserve">Posta </t>
    </r>
    <r>
      <rPr>
        <sz val="12"/>
        <rFont val="Times New Roman"/>
        <family val="1"/>
      </rPr>
      <t>parkoló építés Önkormányzati rész</t>
    </r>
  </si>
  <si>
    <r>
      <t xml:space="preserve">Kopáncsi kápolnához </t>
    </r>
    <r>
      <rPr>
        <sz val="12"/>
        <rFont val="Times New Roman"/>
        <family val="1"/>
      </rPr>
      <t>vezető útnak földterület</t>
    </r>
  </si>
  <si>
    <r>
      <t xml:space="preserve">Napközi konyha </t>
    </r>
    <r>
      <rPr>
        <sz val="12"/>
        <rFont val="Times New Roman"/>
        <family val="1"/>
      </rPr>
      <t>bérleti díjból eszköz vásárlás</t>
    </r>
  </si>
  <si>
    <t>Országzászló emlékmű</t>
  </si>
  <si>
    <r>
      <t xml:space="preserve">Települési szilárdhulladék-gazdálkodási rendszerek fejl. </t>
    </r>
    <r>
      <rPr>
        <sz val="12"/>
        <rFont val="Times New Roman"/>
        <family val="1"/>
      </rPr>
      <t>pályázati önerő</t>
    </r>
  </si>
  <si>
    <r>
      <t xml:space="preserve">Dél-Alföldi Ivóvízminőség-javító program </t>
    </r>
    <r>
      <rPr>
        <sz val="12"/>
        <rFont val="Times New Roman"/>
        <family val="1"/>
      </rPr>
      <t>társulási alapítói vagyon</t>
    </r>
  </si>
  <si>
    <r>
      <t>Belvízrendezés</t>
    </r>
    <r>
      <rPr>
        <sz val="12"/>
        <rFont val="Times New Roman"/>
        <family val="1"/>
      </rPr>
      <t xml:space="preserve"> pályázati önerő 2010 évi része</t>
    </r>
  </si>
  <si>
    <r>
      <t>Magyarország-Románia határon átnyúló együttműk. prog.</t>
    </r>
    <r>
      <rPr>
        <sz val="12"/>
        <rFont val="Times New Roman"/>
        <family val="1"/>
      </rPr>
      <t>eszköz besz.önerő</t>
    </r>
  </si>
  <si>
    <t>Mentőállomás telek kialakítás</t>
  </si>
  <si>
    <t>Felhalmozási tartalék</t>
  </si>
  <si>
    <t>Szociális Szolgáltató Központ - Idősek Háza vízmelegítő</t>
  </si>
  <si>
    <t>BERUHÁZÁSOK ÖSSZESEN:</t>
  </si>
  <si>
    <t>FELHALMOZÁSI KIADÁSOK</t>
  </si>
  <si>
    <t>Felhalmozási pénzeszköz átadás</t>
  </si>
  <si>
    <t xml:space="preserve">         Lakáshoz jutók támogatása</t>
  </si>
  <si>
    <t xml:space="preserve">         Helyi érdekvédelmi rendelet szerinti támogatás</t>
  </si>
  <si>
    <t>Fejlesztési hitel visszafizetés</t>
  </si>
  <si>
    <t xml:space="preserve">            Fejlesztések (Fürdő, stb.)          </t>
  </si>
  <si>
    <t xml:space="preserve">            Gépkocsi                                     </t>
  </si>
  <si>
    <r>
      <rPr>
        <b/>
        <sz val="12"/>
        <rFont val="Times New Roman"/>
        <family val="1"/>
      </rPr>
      <t>Fejlesztési hitel kamata</t>
    </r>
    <r>
      <rPr>
        <sz val="12"/>
        <rFont val="Times New Roman"/>
        <family val="1"/>
      </rPr>
      <t xml:space="preserve"> (Műk. kiad.-nál tervezett egyéb folyó kiad)</t>
    </r>
  </si>
  <si>
    <t xml:space="preserve">            Fejlesztések (Fürdő, stb)             </t>
  </si>
  <si>
    <t xml:space="preserve">            Gépkocsi                                       </t>
  </si>
  <si>
    <t>FELHALMOZÁSI KIADÁSOK ÖSSZESEN: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</si>
</sst>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5">
    <font>
      <sz val="10"/>
      <name val="Arial"/>
      <family val="0"/>
    </font>
    <font>
      <sz val="13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b/>
      <i/>
      <sz val="13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3" fontId="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36" fillId="0" borderId="10" xfId="0" applyFont="1" applyBorder="1" applyAlignment="1">
      <alignment vertical="top" wrapText="1"/>
    </xf>
    <xf numFmtId="3" fontId="36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3" fontId="11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3" fontId="11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/>
    </xf>
    <xf numFmtId="0" fontId="11" fillId="0" borderId="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4.28125" style="0" customWidth="1"/>
    <col min="4" max="4" width="17.57421875" style="0" customWidth="1"/>
  </cols>
  <sheetData>
    <row r="2" spans="2:4" ht="15" customHeight="1">
      <c r="B2" s="2"/>
      <c r="D2" s="15" t="s">
        <v>30</v>
      </c>
    </row>
    <row r="3" ht="15">
      <c r="B3" s="2"/>
    </row>
    <row r="4" spans="1:4" ht="19.5" customHeight="1">
      <c r="A4" s="38" t="s">
        <v>11</v>
      </c>
      <c r="B4" s="38"/>
      <c r="C4" s="38"/>
      <c r="D4" s="38"/>
    </row>
    <row r="5" spans="1:2" ht="19.5" customHeight="1">
      <c r="A5" s="9"/>
      <c r="B5" s="9"/>
    </row>
    <row r="6" spans="1:4" ht="19.5" customHeight="1">
      <c r="A6" s="39" t="s">
        <v>76</v>
      </c>
      <c r="B6" s="39"/>
      <c r="C6" s="39"/>
      <c r="D6" s="39"/>
    </row>
    <row r="7" ht="19.5">
      <c r="A7" s="1" t="s">
        <v>0</v>
      </c>
    </row>
    <row r="8" spans="1:2" ht="19.5">
      <c r="A8" s="39"/>
      <c r="B8" s="39"/>
    </row>
    <row r="9" spans="3:4" ht="12.75">
      <c r="C9" s="42" t="s">
        <v>62</v>
      </c>
      <c r="D9" s="43"/>
    </row>
    <row r="10" spans="1:4" ht="14.25" customHeight="1">
      <c r="A10" s="44"/>
      <c r="B10" s="41" t="s">
        <v>45</v>
      </c>
      <c r="C10" s="41" t="s">
        <v>46</v>
      </c>
      <c r="D10" s="41" t="s">
        <v>77</v>
      </c>
    </row>
    <row r="11" spans="1:4" ht="21" customHeight="1">
      <c r="A11" s="44"/>
      <c r="B11" s="41"/>
      <c r="C11" s="41"/>
      <c r="D11" s="41"/>
    </row>
    <row r="12" spans="1:4" ht="15.75" customHeight="1">
      <c r="A12" s="26" t="s">
        <v>1</v>
      </c>
      <c r="B12" s="11">
        <f>+B13+B14</f>
        <v>139627000</v>
      </c>
      <c r="C12" s="11">
        <f>+C13+C14</f>
        <v>0</v>
      </c>
      <c r="D12" s="11">
        <f>+B12+C12</f>
        <v>139627000</v>
      </c>
    </row>
    <row r="13" spans="1:4" s="14" customFormat="1" ht="15.75" customHeight="1">
      <c r="A13" s="27" t="s">
        <v>20</v>
      </c>
      <c r="B13" s="10">
        <v>139467000</v>
      </c>
      <c r="C13" s="10"/>
      <c r="D13" s="10">
        <f aca="true" t="shared" si="0" ref="D13:D41">+B13+C13</f>
        <v>139467000</v>
      </c>
    </row>
    <row r="14" spans="1:6" s="14" customFormat="1" ht="15.75" customHeight="1">
      <c r="A14" s="27" t="s">
        <v>21</v>
      </c>
      <c r="B14" s="10">
        <v>160000</v>
      </c>
      <c r="C14" s="10"/>
      <c r="D14" s="10">
        <f t="shared" si="0"/>
        <v>160000</v>
      </c>
      <c r="F14" s="36"/>
    </row>
    <row r="15" spans="1:4" ht="15.75" customHeight="1">
      <c r="A15" s="26" t="s">
        <v>2</v>
      </c>
      <c r="B15" s="11">
        <f>SUM(B16:B24)</f>
        <v>339340000</v>
      </c>
      <c r="C15" s="11">
        <f>SUM(C16:C24)</f>
        <v>0</v>
      </c>
      <c r="D15" s="11">
        <f t="shared" si="0"/>
        <v>339340000</v>
      </c>
    </row>
    <row r="16" spans="1:4" ht="15" customHeight="1">
      <c r="A16" s="27" t="s">
        <v>4</v>
      </c>
      <c r="B16" s="10">
        <v>130500000</v>
      </c>
      <c r="C16" s="10"/>
      <c r="D16" s="10">
        <f t="shared" si="0"/>
        <v>130500000</v>
      </c>
    </row>
    <row r="17" spans="1:4" ht="15" customHeight="1">
      <c r="A17" s="27" t="s">
        <v>5</v>
      </c>
      <c r="B17" s="10">
        <v>50000</v>
      </c>
      <c r="C17" s="10"/>
      <c r="D17" s="10">
        <f t="shared" si="0"/>
        <v>50000</v>
      </c>
    </row>
    <row r="18" spans="1:4" ht="14.25" customHeight="1">
      <c r="A18" s="27" t="s">
        <v>6</v>
      </c>
      <c r="B18" s="10">
        <v>1800000</v>
      </c>
      <c r="C18" s="10"/>
      <c r="D18" s="10">
        <f t="shared" si="0"/>
        <v>1800000</v>
      </c>
    </row>
    <row r="19" spans="1:4" ht="14.25" customHeight="1">
      <c r="A19" s="27" t="s">
        <v>7</v>
      </c>
      <c r="B19" s="10">
        <v>285000</v>
      </c>
      <c r="C19" s="10"/>
      <c r="D19" s="10">
        <f t="shared" si="0"/>
        <v>285000</v>
      </c>
    </row>
    <row r="20" spans="1:4" ht="15.75">
      <c r="A20" s="27" t="s">
        <v>8</v>
      </c>
      <c r="B20" s="10">
        <v>27000000</v>
      </c>
      <c r="C20" s="10"/>
      <c r="D20" s="10">
        <f t="shared" si="0"/>
        <v>27000000</v>
      </c>
    </row>
    <row r="21" spans="1:4" ht="15.75">
      <c r="A21" s="27" t="s">
        <v>43</v>
      </c>
      <c r="B21" s="10">
        <v>610000</v>
      </c>
      <c r="C21" s="10"/>
      <c r="D21" s="10">
        <f t="shared" si="0"/>
        <v>610000</v>
      </c>
    </row>
    <row r="22" spans="1:4" ht="15.75">
      <c r="A22" s="27" t="s">
        <v>9</v>
      </c>
      <c r="B22" s="10">
        <v>349000</v>
      </c>
      <c r="C22" s="10"/>
      <c r="D22" s="10">
        <f t="shared" si="0"/>
        <v>349000</v>
      </c>
    </row>
    <row r="23" spans="1:4" ht="15.75">
      <c r="A23" s="27" t="s">
        <v>12</v>
      </c>
      <c r="B23" s="10">
        <v>175894000</v>
      </c>
      <c r="C23" s="10"/>
      <c r="D23" s="10">
        <f t="shared" si="0"/>
        <v>175894000</v>
      </c>
    </row>
    <row r="24" spans="1:4" ht="15.75">
      <c r="A24" s="27" t="s">
        <v>13</v>
      </c>
      <c r="B24" s="10">
        <v>2852000</v>
      </c>
      <c r="C24" s="10"/>
      <c r="D24" s="10">
        <f t="shared" si="0"/>
        <v>2852000</v>
      </c>
    </row>
    <row r="25" spans="1:4" ht="17.25" customHeight="1">
      <c r="A25" s="26" t="s">
        <v>14</v>
      </c>
      <c r="B25" s="11">
        <f>SUM(B26:B27)</f>
        <v>27417000</v>
      </c>
      <c r="C25" s="11">
        <f>SUM(C26:C27)</f>
        <v>0</v>
      </c>
      <c r="D25" s="11">
        <f t="shared" si="0"/>
        <v>27417000</v>
      </c>
    </row>
    <row r="26" spans="1:4" ht="15" customHeight="1">
      <c r="A26" s="27" t="s">
        <v>3</v>
      </c>
      <c r="B26" s="10">
        <v>15000000</v>
      </c>
      <c r="C26" s="10"/>
      <c r="D26" s="10">
        <f t="shared" si="0"/>
        <v>15000000</v>
      </c>
    </row>
    <row r="27" spans="1:4" ht="17.25" customHeight="1">
      <c r="A27" s="27" t="s">
        <v>19</v>
      </c>
      <c r="B27" s="10">
        <v>12417000</v>
      </c>
      <c r="C27" s="10"/>
      <c r="D27" s="10">
        <f t="shared" si="0"/>
        <v>12417000</v>
      </c>
    </row>
    <row r="28" spans="1:4" ht="17.25" customHeight="1">
      <c r="A28" s="26" t="s">
        <v>63</v>
      </c>
      <c r="B28" s="11">
        <v>9100000</v>
      </c>
      <c r="C28" s="11"/>
      <c r="D28" s="11">
        <f t="shared" si="0"/>
        <v>9100000</v>
      </c>
    </row>
    <row r="29" spans="1:4" ht="15.75" customHeight="1">
      <c r="A29" s="26" t="s">
        <v>64</v>
      </c>
      <c r="B29" s="11">
        <v>50000</v>
      </c>
      <c r="C29" s="11"/>
      <c r="D29" s="11">
        <f t="shared" si="0"/>
        <v>50000</v>
      </c>
    </row>
    <row r="30" spans="1:4" ht="15.75" customHeight="1">
      <c r="A30" s="26" t="s">
        <v>65</v>
      </c>
      <c r="B30" s="11">
        <f>SUM(B31:B33)</f>
        <v>475423000</v>
      </c>
      <c r="C30" s="11">
        <f>SUM(C31:C33)</f>
        <v>19227030</v>
      </c>
      <c r="D30" s="11">
        <f t="shared" si="0"/>
        <v>494650030</v>
      </c>
    </row>
    <row r="31" spans="1:4" ht="15.75">
      <c r="A31" s="27" t="s">
        <v>10</v>
      </c>
      <c r="B31" s="10">
        <v>334657000</v>
      </c>
      <c r="C31" s="10"/>
      <c r="D31" s="10">
        <f t="shared" si="0"/>
        <v>334657000</v>
      </c>
    </row>
    <row r="32" spans="1:4" ht="15.75">
      <c r="A32" s="27" t="s">
        <v>18</v>
      </c>
      <c r="B32" s="10">
        <v>107833000</v>
      </c>
      <c r="C32" s="10"/>
      <c r="D32" s="10">
        <f t="shared" si="0"/>
        <v>107833000</v>
      </c>
    </row>
    <row r="33" spans="1:4" ht="16.5" customHeight="1">
      <c r="A33" s="27" t="s">
        <v>33</v>
      </c>
      <c r="B33" s="10">
        <v>32933000</v>
      </c>
      <c r="C33" s="10">
        <f>6441791+1358142+902883+10524264-50</f>
        <v>19227030</v>
      </c>
      <c r="D33" s="10">
        <f t="shared" si="0"/>
        <v>52160030</v>
      </c>
    </row>
    <row r="34" spans="1:4" s="5" customFormat="1" ht="15.75">
      <c r="A34" s="26" t="s">
        <v>66</v>
      </c>
      <c r="B34" s="11">
        <f>B35+B37</f>
        <v>358983000</v>
      </c>
      <c r="C34" s="11">
        <f>C35+C37</f>
        <v>-6206591</v>
      </c>
      <c r="D34" s="11">
        <f>D35+D37</f>
        <v>352776409</v>
      </c>
    </row>
    <row r="35" spans="1:4" s="5" customFormat="1" ht="15.75">
      <c r="A35" s="27" t="s">
        <v>15</v>
      </c>
      <c r="B35" s="10">
        <v>93084000</v>
      </c>
      <c r="C35" s="10">
        <v>235200</v>
      </c>
      <c r="D35" s="10">
        <f t="shared" si="0"/>
        <v>93319200</v>
      </c>
    </row>
    <row r="36" spans="1:4" s="25" customFormat="1" ht="15.75">
      <c r="A36" s="28" t="s">
        <v>44</v>
      </c>
      <c r="B36" s="29">
        <v>10267000</v>
      </c>
      <c r="C36" s="12">
        <v>235200</v>
      </c>
      <c r="D36" s="10">
        <f t="shared" si="0"/>
        <v>10502200</v>
      </c>
    </row>
    <row r="37" spans="1:4" s="5" customFormat="1" ht="15.75">
      <c r="A37" s="27" t="s">
        <v>16</v>
      </c>
      <c r="B37" s="10">
        <v>265899000</v>
      </c>
      <c r="C37" s="10">
        <v>-6441791</v>
      </c>
      <c r="D37" s="10">
        <f t="shared" si="0"/>
        <v>259457209</v>
      </c>
    </row>
    <row r="38" spans="1:4" ht="15.75" customHeight="1">
      <c r="A38" s="26" t="s">
        <v>67</v>
      </c>
      <c r="B38" s="11">
        <f>SUM(B39)</f>
        <v>130000</v>
      </c>
      <c r="C38" s="11">
        <f>SUM(C39)</f>
        <v>0</v>
      </c>
      <c r="D38" s="11">
        <f t="shared" si="0"/>
        <v>130000</v>
      </c>
    </row>
    <row r="39" spans="1:4" ht="15.75" customHeight="1">
      <c r="A39" s="26" t="s">
        <v>32</v>
      </c>
      <c r="B39" s="10">
        <v>130000</v>
      </c>
      <c r="C39" s="10"/>
      <c r="D39" s="10">
        <f t="shared" si="0"/>
        <v>130000</v>
      </c>
    </row>
    <row r="40" spans="1:4" s="5" customFormat="1" ht="15.75" customHeight="1">
      <c r="A40" s="26" t="s">
        <v>68</v>
      </c>
      <c r="B40" s="11">
        <v>93690000</v>
      </c>
      <c r="C40" s="11"/>
      <c r="D40" s="11">
        <f t="shared" si="0"/>
        <v>93690000</v>
      </c>
    </row>
    <row r="41" spans="1:4" s="5" customFormat="1" ht="15.75" customHeight="1">
      <c r="A41" s="26" t="s">
        <v>69</v>
      </c>
      <c r="B41" s="11">
        <v>13927000</v>
      </c>
      <c r="C41" s="11"/>
      <c r="D41" s="11">
        <f t="shared" si="0"/>
        <v>13927000</v>
      </c>
    </row>
    <row r="42" spans="1:4" ht="15.75" customHeight="1">
      <c r="A42" s="26" t="s">
        <v>40</v>
      </c>
      <c r="B42" s="11">
        <f>+B12+B15+B25+B28+B29+B30+B38+B40+B41+B34</f>
        <v>1457687000</v>
      </c>
      <c r="C42" s="11">
        <f>+C12+C15+C25+C28+C29+C30+C38+C40+C41+C34</f>
        <v>13020439</v>
      </c>
      <c r="D42" s="11">
        <f>+D12+D15+D25+D28+D29+D30+D38+D40+D41+D34</f>
        <v>1470707439</v>
      </c>
    </row>
    <row r="43" spans="1:4" ht="15.75" customHeight="1">
      <c r="A43" s="26" t="s">
        <v>70</v>
      </c>
      <c r="B43" s="11">
        <f>+B44</f>
        <v>56216000</v>
      </c>
      <c r="C43" s="11">
        <f>+C44</f>
        <v>-1358142</v>
      </c>
      <c r="D43" s="11">
        <f>+B43+C43</f>
        <v>54857858</v>
      </c>
    </row>
    <row r="44" spans="1:4" ht="15.75" customHeight="1">
      <c r="A44" s="27" t="s">
        <v>71</v>
      </c>
      <c r="B44" s="10">
        <v>56216000</v>
      </c>
      <c r="C44" s="10">
        <v>-1358142</v>
      </c>
      <c r="D44" s="10">
        <f>+B44+C44</f>
        <v>54857858</v>
      </c>
    </row>
    <row r="45" spans="1:4" ht="18.75" customHeight="1">
      <c r="A45" s="26" t="s">
        <v>17</v>
      </c>
      <c r="B45" s="30">
        <f>+B42+B43</f>
        <v>1513903000</v>
      </c>
      <c r="C45" s="30">
        <f>+C42+C43</f>
        <v>11662297</v>
      </c>
      <c r="D45" s="30">
        <f>+D42+D43</f>
        <v>1525565297</v>
      </c>
    </row>
    <row r="49" ht="12.75">
      <c r="C49" s="17"/>
    </row>
    <row r="55" spans="1:4" ht="12.75">
      <c r="A55" s="40">
        <v>1</v>
      </c>
      <c r="B55" s="40"/>
      <c r="C55" s="40"/>
      <c r="D55" s="40"/>
    </row>
  </sheetData>
  <sheetProtection/>
  <mergeCells count="9">
    <mergeCell ref="A4:D4"/>
    <mergeCell ref="A6:D6"/>
    <mergeCell ref="A8:B8"/>
    <mergeCell ref="A55:D55"/>
    <mergeCell ref="B10:B11"/>
    <mergeCell ref="C10:C11"/>
    <mergeCell ref="C9:D9"/>
    <mergeCell ref="A10:A11"/>
    <mergeCell ref="D10:D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&amp;R&amp;"Times New Roman,Normál"&amp;11 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8">
      <selection activeCell="D9" sqref="D9:D10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4.421875" style="0" customWidth="1"/>
    <col min="4" max="4" width="17.7109375" style="0" customWidth="1"/>
  </cols>
  <sheetData>
    <row r="1" ht="16.5">
      <c r="A1" s="3"/>
    </row>
    <row r="2" spans="1:4" ht="16.5">
      <c r="A2" s="3"/>
      <c r="D2" s="16" t="s">
        <v>31</v>
      </c>
    </row>
    <row r="3" spans="1:4" ht="20.25">
      <c r="A3" s="45" t="s">
        <v>11</v>
      </c>
      <c r="B3" s="45"/>
      <c r="C3" s="45"/>
      <c r="D3" s="45"/>
    </row>
    <row r="4" spans="1:2" ht="16.5">
      <c r="A4" s="3"/>
      <c r="B4" s="8"/>
    </row>
    <row r="5" spans="1:4" ht="19.5">
      <c r="A5" s="39" t="s">
        <v>75</v>
      </c>
      <c r="B5" s="39"/>
      <c r="C5" s="39"/>
      <c r="D5" s="39"/>
    </row>
    <row r="6" ht="16.5">
      <c r="A6" s="3"/>
    </row>
    <row r="7" ht="16.5">
      <c r="A7" s="4"/>
    </row>
    <row r="8" ht="12.75">
      <c r="D8" s="22" t="s">
        <v>29</v>
      </c>
    </row>
    <row r="9" spans="1:4" ht="15.75" customHeight="1">
      <c r="A9" s="44"/>
      <c r="B9" s="41" t="s">
        <v>45</v>
      </c>
      <c r="C9" s="41" t="s">
        <v>46</v>
      </c>
      <c r="D9" s="41" t="s">
        <v>77</v>
      </c>
    </row>
    <row r="10" spans="1:4" ht="15.75" customHeight="1">
      <c r="A10" s="44"/>
      <c r="B10" s="41"/>
      <c r="C10" s="41"/>
      <c r="D10" s="41"/>
    </row>
    <row r="11" spans="1:7" ht="15.75" customHeight="1">
      <c r="A11" s="31" t="s">
        <v>51</v>
      </c>
      <c r="B11" s="11">
        <f>B12+B13+B14</f>
        <v>434263000</v>
      </c>
      <c r="C11" s="11">
        <f>C12+C13+C14</f>
        <v>9185078</v>
      </c>
      <c r="D11" s="11">
        <f>D12+D13+D14</f>
        <v>443448078</v>
      </c>
      <c r="G11" s="17"/>
    </row>
    <row r="12" spans="1:4" ht="15.75">
      <c r="A12" s="32" t="s">
        <v>28</v>
      </c>
      <c r="B12" s="10">
        <v>364876000</v>
      </c>
      <c r="C12" s="10"/>
      <c r="D12" s="10">
        <f aca="true" t="shared" si="0" ref="D12:D37">+B12+C12</f>
        <v>364876000</v>
      </c>
    </row>
    <row r="13" spans="1:4" ht="15.75">
      <c r="A13" s="32" t="s">
        <v>27</v>
      </c>
      <c r="B13" s="10">
        <v>40471000</v>
      </c>
      <c r="C13" s="10">
        <v>9185078</v>
      </c>
      <c r="D13" s="10">
        <f t="shared" si="0"/>
        <v>49656078</v>
      </c>
    </row>
    <row r="14" spans="1:7" ht="15.75">
      <c r="A14" s="32" t="s">
        <v>26</v>
      </c>
      <c r="B14" s="10">
        <v>28916000</v>
      </c>
      <c r="C14" s="10"/>
      <c r="D14" s="10">
        <f t="shared" si="0"/>
        <v>28916000</v>
      </c>
      <c r="G14" s="17"/>
    </row>
    <row r="15" spans="1:4" ht="15.75" customHeight="1">
      <c r="A15" s="31" t="s">
        <v>50</v>
      </c>
      <c r="B15" s="11">
        <v>116713000</v>
      </c>
      <c r="C15" s="11">
        <v>2482819</v>
      </c>
      <c r="D15" s="11">
        <f t="shared" si="0"/>
        <v>119195819</v>
      </c>
    </row>
    <row r="16" spans="1:4" ht="15.75" customHeight="1">
      <c r="A16" s="31" t="s">
        <v>49</v>
      </c>
      <c r="B16" s="11">
        <v>286055000</v>
      </c>
      <c r="C16" s="11">
        <v>190100</v>
      </c>
      <c r="D16" s="11">
        <f t="shared" si="0"/>
        <v>286245100</v>
      </c>
    </row>
    <row r="17" spans="1:4" ht="15.75" customHeight="1">
      <c r="A17" s="31" t="s">
        <v>48</v>
      </c>
      <c r="B17" s="11">
        <v>8697000</v>
      </c>
      <c r="C17" s="11"/>
      <c r="D17" s="11">
        <f t="shared" si="0"/>
        <v>8697000</v>
      </c>
    </row>
    <row r="18" spans="1:6" ht="15.75" customHeight="1">
      <c r="A18" s="31" t="s">
        <v>47</v>
      </c>
      <c r="B18" s="11">
        <f>B19+B20</f>
        <v>47210000</v>
      </c>
      <c r="C18" s="11">
        <f>C19+C20</f>
        <v>-132200</v>
      </c>
      <c r="D18" s="11">
        <f>+B18+C18</f>
        <v>47077800</v>
      </c>
      <c r="F18" s="17"/>
    </row>
    <row r="19" spans="1:7" s="5" customFormat="1" ht="15.75" customHeight="1">
      <c r="A19" s="32" t="s">
        <v>25</v>
      </c>
      <c r="B19" s="10">
        <v>44010000</v>
      </c>
      <c r="C19" s="10">
        <f>-300000+100000+200000-132200</f>
        <v>-132200</v>
      </c>
      <c r="D19" s="10">
        <f t="shared" si="0"/>
        <v>43877800</v>
      </c>
      <c r="G19" s="35"/>
    </row>
    <row r="20" spans="1:6" s="5" customFormat="1" ht="15.75" customHeight="1">
      <c r="A20" s="32" t="s">
        <v>24</v>
      </c>
      <c r="B20" s="10">
        <v>3200000</v>
      </c>
      <c r="C20" s="10"/>
      <c r="D20" s="10">
        <f t="shared" si="0"/>
        <v>3200000</v>
      </c>
      <c r="F20" s="35"/>
    </row>
    <row r="21" spans="1:4" ht="15.75" customHeight="1">
      <c r="A21" s="31" t="s">
        <v>55</v>
      </c>
      <c r="B21" s="11">
        <v>30000</v>
      </c>
      <c r="C21" s="34"/>
      <c r="D21" s="11">
        <f t="shared" si="0"/>
        <v>30000</v>
      </c>
    </row>
    <row r="22" spans="1:4" ht="15.75" customHeight="1">
      <c r="A22" s="31" t="s">
        <v>56</v>
      </c>
      <c r="B22" s="11">
        <v>92299000</v>
      </c>
      <c r="C22" s="11"/>
      <c r="D22" s="11">
        <f t="shared" si="0"/>
        <v>92299000</v>
      </c>
    </row>
    <row r="23" spans="1:4" ht="15.75" customHeight="1">
      <c r="A23" s="31" t="s">
        <v>61</v>
      </c>
      <c r="B23" s="11">
        <v>7097000</v>
      </c>
      <c r="C23" s="11"/>
      <c r="D23" s="11">
        <f t="shared" si="0"/>
        <v>7097000</v>
      </c>
    </row>
    <row r="24" spans="1:6" ht="15.75" customHeight="1">
      <c r="A24" s="31" t="s">
        <v>60</v>
      </c>
      <c r="B24" s="11">
        <v>45240000</v>
      </c>
      <c r="C24" s="11"/>
      <c r="D24" s="11">
        <f t="shared" si="0"/>
        <v>45240000</v>
      </c>
      <c r="F24" s="17"/>
    </row>
    <row r="25" spans="1:4" ht="15.75" customHeight="1">
      <c r="A25" s="31" t="s">
        <v>72</v>
      </c>
      <c r="B25" s="11">
        <v>388730000</v>
      </c>
      <c r="C25" s="11">
        <v>100000</v>
      </c>
      <c r="D25" s="11">
        <f t="shared" si="0"/>
        <v>388830000</v>
      </c>
    </row>
    <row r="26" spans="1:4" ht="15.75" customHeight="1">
      <c r="A26" s="31" t="s">
        <v>57</v>
      </c>
      <c r="B26" s="11">
        <v>1300000</v>
      </c>
      <c r="C26" s="11"/>
      <c r="D26" s="11">
        <f t="shared" si="0"/>
        <v>1300000</v>
      </c>
    </row>
    <row r="27" spans="1:4" s="13" customFormat="1" ht="15.75" customHeight="1">
      <c r="A27" s="31" t="s">
        <v>58</v>
      </c>
      <c r="B27" s="11">
        <f>+B28+B29</f>
        <v>15000000</v>
      </c>
      <c r="C27" s="11">
        <f>SUM(C28:C29)</f>
        <v>-163500</v>
      </c>
      <c r="D27" s="11">
        <f>+B27+C27</f>
        <v>14836500</v>
      </c>
    </row>
    <row r="28" spans="1:6" ht="15.75" customHeight="1">
      <c r="A28" s="32" t="s">
        <v>54</v>
      </c>
      <c r="B28" s="10">
        <v>10000000</v>
      </c>
      <c r="C28" s="10">
        <v>-100000</v>
      </c>
      <c r="D28" s="10">
        <f t="shared" si="0"/>
        <v>9900000</v>
      </c>
      <c r="F28" s="17"/>
    </row>
    <row r="29" spans="1:4" ht="15.75" customHeight="1">
      <c r="A29" s="32" t="s">
        <v>53</v>
      </c>
      <c r="B29" s="10">
        <v>5000000</v>
      </c>
      <c r="C29" s="10">
        <v>-63500</v>
      </c>
      <c r="D29" s="10">
        <f t="shared" si="0"/>
        <v>4936500</v>
      </c>
    </row>
    <row r="30" spans="1:4" s="13" customFormat="1" ht="15.75" customHeight="1">
      <c r="A30" s="31" t="s">
        <v>59</v>
      </c>
      <c r="B30" s="11">
        <f>+B31+B32</f>
        <v>63875000</v>
      </c>
      <c r="C30" s="11"/>
      <c r="D30" s="11">
        <f>+B30+C30</f>
        <v>63875000</v>
      </c>
    </row>
    <row r="31" spans="1:4" s="13" customFormat="1" ht="15.75" customHeight="1">
      <c r="A31" s="32" t="s">
        <v>74</v>
      </c>
      <c r="B31" s="10">
        <v>10000000</v>
      </c>
      <c r="C31" s="10"/>
      <c r="D31" s="10">
        <f t="shared" si="0"/>
        <v>10000000</v>
      </c>
    </row>
    <row r="32" spans="1:4" s="13" customFormat="1" ht="15.75" customHeight="1">
      <c r="A32" s="32" t="s">
        <v>73</v>
      </c>
      <c r="B32" s="10">
        <v>53875000</v>
      </c>
      <c r="C32" s="10"/>
      <c r="D32" s="10">
        <f t="shared" si="0"/>
        <v>53875000</v>
      </c>
    </row>
    <row r="33" spans="1:4" s="13" customFormat="1" ht="15.75" customHeight="1">
      <c r="A33" s="31" t="s">
        <v>41</v>
      </c>
      <c r="B33" s="11">
        <f>+B30+B27+B26+B25+B24+B23+B22+B21+B18+B17+B16+B15+B11</f>
        <v>1506509000</v>
      </c>
      <c r="C33" s="11">
        <f>+C30+C27+C26+C25+C24+C23+C22+C21+C18+C17+C16+C15+C11</f>
        <v>11662297</v>
      </c>
      <c r="D33" s="11">
        <f>+D30+D27+D26+D25+D24+D23+D22+D21+D18+D17+D16+D15+D11</f>
        <v>1518171297</v>
      </c>
    </row>
    <row r="34" spans="1:4" s="13" customFormat="1" ht="15.75" customHeight="1">
      <c r="A34" s="31" t="s">
        <v>52</v>
      </c>
      <c r="B34" s="11">
        <f>+B35</f>
        <v>7394000</v>
      </c>
      <c r="C34" s="11">
        <f>+C35</f>
        <v>0</v>
      </c>
      <c r="D34" s="11">
        <f>+D35</f>
        <v>7394000</v>
      </c>
    </row>
    <row r="35" spans="1:4" s="5" customFormat="1" ht="15.75" customHeight="1">
      <c r="A35" s="32" t="s">
        <v>42</v>
      </c>
      <c r="B35" s="10">
        <f>B36+B37</f>
        <v>7394000</v>
      </c>
      <c r="C35" s="10"/>
      <c r="D35" s="10">
        <f t="shared" si="0"/>
        <v>7394000</v>
      </c>
    </row>
    <row r="36" spans="1:4" s="24" customFormat="1" ht="15.75" customHeight="1">
      <c r="A36" s="33" t="s">
        <v>23</v>
      </c>
      <c r="B36" s="12">
        <v>783000</v>
      </c>
      <c r="C36" s="12"/>
      <c r="D36" s="10">
        <f t="shared" si="0"/>
        <v>783000</v>
      </c>
    </row>
    <row r="37" spans="1:7" s="24" customFormat="1" ht="15.75" customHeight="1">
      <c r="A37" s="33" t="s">
        <v>22</v>
      </c>
      <c r="B37" s="12">
        <v>6611000</v>
      </c>
      <c r="C37" s="12"/>
      <c r="D37" s="10">
        <f t="shared" si="0"/>
        <v>6611000</v>
      </c>
      <c r="G37" s="37"/>
    </row>
    <row r="38" spans="1:4" ht="15.75" customHeight="1">
      <c r="A38" s="31" t="s">
        <v>34</v>
      </c>
      <c r="B38" s="30">
        <f>+B33+B34</f>
        <v>1513903000</v>
      </c>
      <c r="C38" s="30">
        <f>+C33+C34</f>
        <v>11662297</v>
      </c>
      <c r="D38" s="30">
        <f>+D33+D34</f>
        <v>1525565297</v>
      </c>
    </row>
    <row r="39" spans="1:2" ht="15.75" customHeight="1">
      <c r="A39" s="6"/>
      <c r="B39" s="7"/>
    </row>
    <row r="40" spans="1:2" ht="15.75" customHeight="1">
      <c r="A40" s="6"/>
      <c r="B40" s="7"/>
    </row>
    <row r="41" spans="1:4" ht="15.75" customHeight="1">
      <c r="A41" s="46" t="s">
        <v>35</v>
      </c>
      <c r="B41" s="46"/>
      <c r="C41" s="46"/>
      <c r="D41" s="46"/>
    </row>
    <row r="42" spans="1:4" ht="15.75" customHeight="1">
      <c r="A42" s="46"/>
      <c r="B42" s="46"/>
      <c r="C42" s="46"/>
      <c r="D42" s="46"/>
    </row>
    <row r="43" spans="1:2" ht="15.75" customHeight="1">
      <c r="A43" s="18"/>
      <c r="B43" s="18"/>
    </row>
    <row r="44" spans="1:4" ht="16.5">
      <c r="A44" s="21"/>
      <c r="D44" s="22" t="s">
        <v>39</v>
      </c>
    </row>
    <row r="45" spans="1:4" ht="15.75">
      <c r="A45" s="19" t="s">
        <v>36</v>
      </c>
      <c r="B45" s="10">
        <v>56216000</v>
      </c>
      <c r="C45" s="10">
        <v>-1358142</v>
      </c>
      <c r="D45" s="10">
        <f>+B45+C45</f>
        <v>54857858</v>
      </c>
    </row>
    <row r="46" spans="1:4" ht="15.75">
      <c r="A46" s="19" t="s">
        <v>37</v>
      </c>
      <c r="B46" s="10">
        <v>7394000</v>
      </c>
      <c r="C46" s="10"/>
      <c r="D46" s="10">
        <f>+B46+C46</f>
        <v>7394000</v>
      </c>
    </row>
    <row r="47" spans="1:4" s="13" customFormat="1" ht="15.75">
      <c r="A47" s="20" t="s">
        <v>38</v>
      </c>
      <c r="B47" s="23">
        <f>+B45-B46</f>
        <v>48822000</v>
      </c>
      <c r="C47" s="23">
        <f>+C45-C46</f>
        <v>-1358142</v>
      </c>
      <c r="D47" s="11">
        <f>+B47+C47</f>
        <v>47463858</v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8" spans="1:2" ht="12.75">
      <c r="A58" s="40"/>
      <c r="B58" s="40"/>
    </row>
    <row r="59" spans="1:4" ht="12.75">
      <c r="A59" s="40">
        <v>2</v>
      </c>
      <c r="B59" s="40"/>
      <c r="C59" s="40"/>
      <c r="D59" s="40"/>
    </row>
  </sheetData>
  <sheetProtection/>
  <mergeCells count="9">
    <mergeCell ref="A59:D59"/>
    <mergeCell ref="C9:C10"/>
    <mergeCell ref="D9:D10"/>
    <mergeCell ref="A3:D3"/>
    <mergeCell ref="A5:D5"/>
    <mergeCell ref="A41:D42"/>
    <mergeCell ref="A58:B58"/>
    <mergeCell ref="A9:A10"/>
    <mergeCell ref="B9:B10"/>
  </mergeCells>
  <printOptions horizontalCentered="1" verticalCentered="1"/>
  <pageMargins left="0.7874015748031497" right="0.7874015748031497" top="0.3937007874015748" bottom="0.3937007874015748" header="0.31496062992125984" footer="0.31496062992125984"/>
  <pageSetup fitToHeight="1" fitToWidth="1" horizontalDpi="600" verticalDpi="600" orientation="portrait" paperSize="9" scale="92" r:id="rId1"/>
  <headerFooter alignWithMargins="0">
    <oddHeader>&amp;R&amp;"Times New Roman,Normál"&amp;11 1. melléklet</oddHeader>
  </headerFooter>
  <rowBreaks count="1" manualBreakCount="1">
    <brk id="6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2.57421875" style="0" customWidth="1"/>
    <col min="2" max="2" width="12.140625" style="0" customWidth="1"/>
    <col min="3" max="3" width="10.8515625" style="0" customWidth="1"/>
    <col min="4" max="4" width="13.421875" style="0" customWidth="1"/>
  </cols>
  <sheetData>
    <row r="1" ht="15.75">
      <c r="D1" s="16" t="s">
        <v>78</v>
      </c>
    </row>
    <row r="2" ht="19.5">
      <c r="A2" s="47"/>
    </row>
    <row r="3" spans="1:4" ht="16.5">
      <c r="A3" s="48" t="s">
        <v>79</v>
      </c>
      <c r="B3" s="48"/>
      <c r="C3" s="48"/>
      <c r="D3" s="48"/>
    </row>
    <row r="4" spans="1:4" ht="16.5">
      <c r="A4" s="48" t="s">
        <v>80</v>
      </c>
      <c r="B4" s="48"/>
      <c r="C4" s="48"/>
      <c r="D4" s="48"/>
    </row>
    <row r="5" spans="1:4" ht="16.5">
      <c r="A5" s="49"/>
      <c r="D5" s="16" t="s">
        <v>39</v>
      </c>
    </row>
    <row r="6" spans="1:4" ht="12.75" customHeight="1">
      <c r="A6" s="50"/>
      <c r="B6" s="41" t="s">
        <v>81</v>
      </c>
      <c r="C6" s="41" t="s">
        <v>46</v>
      </c>
      <c r="D6" s="41" t="s">
        <v>82</v>
      </c>
    </row>
    <row r="7" spans="1:4" ht="24" customHeight="1">
      <c r="A7" s="51"/>
      <c r="B7" s="41"/>
      <c r="C7" s="41"/>
      <c r="D7" s="41"/>
    </row>
    <row r="8" spans="1:4" ht="31.5">
      <c r="A8" s="52" t="s">
        <v>83</v>
      </c>
      <c r="B8" s="53">
        <v>29400</v>
      </c>
      <c r="C8" s="53"/>
      <c r="D8" s="53">
        <f aca="true" t="shared" si="0" ref="D8:D19">+B8+C8</f>
        <v>29400</v>
      </c>
    </row>
    <row r="9" spans="1:4" ht="16.5">
      <c r="A9" s="52" t="s">
        <v>84</v>
      </c>
      <c r="B9" s="54">
        <v>6000</v>
      </c>
      <c r="C9" s="53"/>
      <c r="D9" s="53">
        <f t="shared" si="0"/>
        <v>6000</v>
      </c>
    </row>
    <row r="10" spans="1:4" ht="16.5">
      <c r="A10" s="52" t="s">
        <v>85</v>
      </c>
      <c r="B10" s="54">
        <v>4300</v>
      </c>
      <c r="C10" s="55">
        <v>-132</v>
      </c>
      <c r="D10" s="53">
        <f t="shared" si="0"/>
        <v>4168</v>
      </c>
    </row>
    <row r="11" spans="1:4" ht="16.5">
      <c r="A11" s="52" t="s">
        <v>86</v>
      </c>
      <c r="B11" s="54">
        <v>1200</v>
      </c>
      <c r="C11" s="55"/>
      <c r="D11" s="53">
        <f t="shared" si="0"/>
        <v>1200</v>
      </c>
    </row>
    <row r="12" spans="1:4" ht="16.5">
      <c r="A12" s="52" t="s">
        <v>87</v>
      </c>
      <c r="B12" s="54">
        <v>2000</v>
      </c>
      <c r="C12" s="55"/>
      <c r="D12" s="53">
        <f t="shared" si="0"/>
        <v>2000</v>
      </c>
    </row>
    <row r="13" spans="1:4" ht="16.5">
      <c r="A13" s="52" t="s">
        <v>88</v>
      </c>
      <c r="B13" s="54">
        <v>3400</v>
      </c>
      <c r="C13" s="55"/>
      <c r="D13" s="53">
        <f t="shared" si="0"/>
        <v>3400</v>
      </c>
    </row>
    <row r="14" spans="1:4" ht="16.5">
      <c r="A14" s="52" t="s">
        <v>89</v>
      </c>
      <c r="B14" s="54">
        <v>350</v>
      </c>
      <c r="C14" s="55"/>
      <c r="D14" s="53">
        <f t="shared" si="0"/>
        <v>350</v>
      </c>
    </row>
    <row r="15" spans="1:4" ht="16.5">
      <c r="A15" s="52" t="s">
        <v>90</v>
      </c>
      <c r="B15" s="54">
        <v>60</v>
      </c>
      <c r="C15" s="55"/>
      <c r="D15" s="53">
        <f t="shared" si="0"/>
        <v>60</v>
      </c>
    </row>
    <row r="16" spans="1:4" ht="16.5">
      <c r="A16" s="52" t="s">
        <v>91</v>
      </c>
      <c r="B16" s="54">
        <v>500</v>
      </c>
      <c r="C16" s="55">
        <v>-300</v>
      </c>
      <c r="D16" s="53">
        <f>+B16+C16</f>
        <v>200</v>
      </c>
    </row>
    <row r="17" spans="1:4" ht="16.5">
      <c r="A17" s="52" t="s">
        <v>92</v>
      </c>
      <c r="B17" s="54"/>
      <c r="C17" s="55">
        <v>100</v>
      </c>
      <c r="D17" s="53">
        <f t="shared" si="0"/>
        <v>100</v>
      </c>
    </row>
    <row r="18" spans="1:4" ht="16.5">
      <c r="A18" s="52" t="s">
        <v>93</v>
      </c>
      <c r="B18" s="54"/>
      <c r="C18" s="55">
        <v>200</v>
      </c>
      <c r="D18" s="53">
        <f t="shared" si="0"/>
        <v>200</v>
      </c>
    </row>
    <row r="19" spans="1:4" ht="18.75">
      <c r="A19" s="56" t="s">
        <v>94</v>
      </c>
      <c r="B19" s="57">
        <f>SUM(B8:B18)</f>
        <v>47210</v>
      </c>
      <c r="C19" s="57">
        <f>SUM(C8:C18)</f>
        <v>-132</v>
      </c>
      <c r="D19" s="57">
        <f t="shared" si="0"/>
        <v>47078</v>
      </c>
    </row>
    <row r="20" ht="15.75">
      <c r="A20" s="58" t="s">
        <v>95</v>
      </c>
    </row>
    <row r="21" ht="16.5">
      <c r="A21" s="49"/>
    </row>
    <row r="22" spans="1:4" ht="16.5">
      <c r="A22" s="48" t="s">
        <v>96</v>
      </c>
      <c r="B22" s="48"/>
      <c r="C22" s="48"/>
      <c r="D22" s="48"/>
    </row>
    <row r="23" ht="16.5">
      <c r="A23" s="59"/>
    </row>
    <row r="24" spans="1:4" s="60" customFormat="1" ht="16.5">
      <c r="A24" s="49"/>
      <c r="D24" s="16" t="s">
        <v>39</v>
      </c>
    </row>
    <row r="25" spans="1:4" s="60" customFormat="1" ht="16.5">
      <c r="A25" s="61" t="s">
        <v>97</v>
      </c>
      <c r="B25" s="55">
        <v>30</v>
      </c>
      <c r="C25" s="55"/>
      <c r="D25" s="55">
        <f>+B25+C25</f>
        <v>30</v>
      </c>
    </row>
    <row r="26" spans="1:4" s="60" customFormat="1" ht="18.75">
      <c r="A26" s="62" t="s">
        <v>94</v>
      </c>
      <c r="B26" s="57">
        <f>SUM(B25:B25)</f>
        <v>30</v>
      </c>
      <c r="C26" s="57">
        <f>SUM(C25:C25)</f>
        <v>0</v>
      </c>
      <c r="D26" s="57">
        <f>SUM(D25:D25)</f>
        <v>30</v>
      </c>
    </row>
    <row r="27" spans="1:2" s="60" customFormat="1" ht="16.5">
      <c r="A27" s="59"/>
      <c r="B27" s="13"/>
    </row>
    <row r="28" ht="16.5">
      <c r="A28" s="49"/>
    </row>
    <row r="29" spans="1:4" ht="16.5">
      <c r="A29" s="48" t="s">
        <v>98</v>
      </c>
      <c r="B29" s="48"/>
      <c r="C29" s="48"/>
      <c r="D29" s="48"/>
    </row>
    <row r="30" ht="15.75">
      <c r="A30" s="16" t="s">
        <v>99</v>
      </c>
    </row>
    <row r="31" ht="15.75">
      <c r="D31" s="16" t="s">
        <v>100</v>
      </c>
    </row>
    <row r="32" spans="1:4" ht="16.5">
      <c r="A32" s="63" t="s">
        <v>101</v>
      </c>
      <c r="B32" s="64">
        <f>+B33</f>
        <v>910</v>
      </c>
      <c r="C32" s="64">
        <f>+C33</f>
        <v>0</v>
      </c>
      <c r="D32" s="65">
        <f aca="true" t="shared" si="1" ref="D32:D41">+B32+C32</f>
        <v>910</v>
      </c>
    </row>
    <row r="33" spans="1:4" s="24" customFormat="1" ht="16.5">
      <c r="A33" s="66" t="s">
        <v>102</v>
      </c>
      <c r="B33" s="67">
        <f>SUM(B34)</f>
        <v>910</v>
      </c>
      <c r="C33" s="67"/>
      <c r="D33" s="68">
        <f t="shared" si="1"/>
        <v>910</v>
      </c>
    </row>
    <row r="34" spans="1:4" ht="16.5">
      <c r="A34" s="69" t="s">
        <v>103</v>
      </c>
      <c r="B34" s="55">
        <v>910</v>
      </c>
      <c r="C34" s="55"/>
      <c r="D34" s="70">
        <f t="shared" si="1"/>
        <v>910</v>
      </c>
    </row>
    <row r="35" spans="1:4" ht="16.5">
      <c r="A35" s="63" t="s">
        <v>104</v>
      </c>
      <c r="B35" s="71">
        <f>SUM(B36)</f>
        <v>1022</v>
      </c>
      <c r="C35" s="71">
        <f>SUM(C36)</f>
        <v>0</v>
      </c>
      <c r="D35" s="65">
        <f t="shared" si="1"/>
        <v>1022</v>
      </c>
    </row>
    <row r="36" spans="1:4" ht="16.5">
      <c r="A36" s="69" t="s">
        <v>105</v>
      </c>
      <c r="B36" s="55">
        <v>1022</v>
      </c>
      <c r="C36" s="55"/>
      <c r="D36" s="70">
        <f t="shared" si="1"/>
        <v>1022</v>
      </c>
    </row>
    <row r="37" spans="1:4" ht="16.5">
      <c r="A37" s="63" t="s">
        <v>106</v>
      </c>
      <c r="B37" s="71">
        <f>SUM(B38+B39)</f>
        <v>5045</v>
      </c>
      <c r="C37" s="71">
        <f>+C38+C39</f>
        <v>0</v>
      </c>
      <c r="D37" s="65">
        <f t="shared" si="1"/>
        <v>5045</v>
      </c>
    </row>
    <row r="38" spans="1:4" ht="16.5">
      <c r="A38" s="69" t="s">
        <v>105</v>
      </c>
      <c r="B38" s="55">
        <v>3635</v>
      </c>
      <c r="C38" s="55"/>
      <c r="D38" s="70">
        <f t="shared" si="1"/>
        <v>3635</v>
      </c>
    </row>
    <row r="39" spans="1:4" ht="16.5">
      <c r="A39" s="72" t="s">
        <v>107</v>
      </c>
      <c r="B39" s="55">
        <v>1410</v>
      </c>
      <c r="C39" s="55"/>
      <c r="D39" s="70">
        <f t="shared" si="1"/>
        <v>1410</v>
      </c>
    </row>
    <row r="40" spans="1:4" ht="16.5">
      <c r="A40" s="73" t="s">
        <v>108</v>
      </c>
      <c r="B40" s="71">
        <f>SUM(B41)</f>
        <v>120</v>
      </c>
      <c r="C40" s="71">
        <f>SUM(C41)</f>
        <v>0</v>
      </c>
      <c r="D40" s="65">
        <f t="shared" si="1"/>
        <v>120</v>
      </c>
    </row>
    <row r="41" spans="1:4" s="5" customFormat="1" ht="16.5">
      <c r="A41" s="74" t="s">
        <v>109</v>
      </c>
      <c r="B41" s="55">
        <v>120</v>
      </c>
      <c r="C41" s="55"/>
      <c r="D41" s="70">
        <f t="shared" si="1"/>
        <v>120</v>
      </c>
    </row>
    <row r="42" spans="1:4" ht="18.75">
      <c r="A42" s="56" t="s">
        <v>94</v>
      </c>
      <c r="B42" s="57">
        <f>SUM(B32+B35+B37+B40)</f>
        <v>7097</v>
      </c>
      <c r="C42" s="57">
        <f>SUM(C32+C35+C37+C40)</f>
        <v>0</v>
      </c>
      <c r="D42" s="57">
        <f>SUM(D32+D35+D37+D40)</f>
        <v>7097</v>
      </c>
    </row>
  </sheetData>
  <sheetProtection/>
  <mergeCells count="7">
    <mergeCell ref="A29:D29"/>
    <mergeCell ref="A3:D3"/>
    <mergeCell ref="A4:D4"/>
    <mergeCell ref="B6:B7"/>
    <mergeCell ref="C6:C7"/>
    <mergeCell ref="D6:D7"/>
    <mergeCell ref="A22:D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3.8515625" style="0" customWidth="1"/>
    <col min="2" max="2" width="12.00390625" style="0" customWidth="1"/>
    <col min="3" max="3" width="10.8515625" style="0" customWidth="1"/>
    <col min="4" max="4" width="12.8515625" style="0" customWidth="1"/>
  </cols>
  <sheetData>
    <row r="3" ht="15.75">
      <c r="D3" s="16" t="s">
        <v>110</v>
      </c>
    </row>
    <row r="5" spans="1:4" ht="16.5">
      <c r="A5" s="48" t="s">
        <v>111</v>
      </c>
      <c r="B5" s="48"/>
      <c r="C5" s="48"/>
      <c r="D5" s="48"/>
    </row>
    <row r="6" spans="1:4" ht="16.5">
      <c r="A6" s="48" t="s">
        <v>112</v>
      </c>
      <c r="B6" s="48"/>
      <c r="C6" s="48"/>
      <c r="D6" s="48"/>
    </row>
    <row r="7" spans="1:4" ht="15.75">
      <c r="A7" s="75"/>
      <c r="B7" s="76"/>
      <c r="D7" s="77" t="s">
        <v>39</v>
      </c>
    </row>
    <row r="8" spans="1:4" ht="15.75" customHeight="1">
      <c r="A8" s="78"/>
      <c r="B8" s="79" t="s">
        <v>81</v>
      </c>
      <c r="C8" s="41" t="s">
        <v>46</v>
      </c>
      <c r="D8" s="41" t="s">
        <v>113</v>
      </c>
    </row>
    <row r="9" spans="1:4" ht="15.75">
      <c r="A9" s="80"/>
      <c r="B9" s="79"/>
      <c r="C9" s="41"/>
      <c r="D9" s="41"/>
    </row>
    <row r="10" spans="1:4" ht="15" customHeight="1">
      <c r="A10" s="81" t="s">
        <v>114</v>
      </c>
      <c r="B10" s="82">
        <v>68449</v>
      </c>
      <c r="C10" s="83"/>
      <c r="D10" s="84">
        <f>+B10+C10</f>
        <v>68449</v>
      </c>
    </row>
    <row r="11" spans="1:4" ht="15.75">
      <c r="A11" s="81" t="s">
        <v>115</v>
      </c>
      <c r="B11" s="82">
        <v>20114</v>
      </c>
      <c r="C11" s="83"/>
      <c r="D11" s="84">
        <f aca="true" t="shared" si="0" ref="D11:D25">+B11+C11</f>
        <v>20114</v>
      </c>
    </row>
    <row r="12" spans="1:4" ht="15.75">
      <c r="A12" s="81" t="s">
        <v>116</v>
      </c>
      <c r="B12" s="82">
        <v>150</v>
      </c>
      <c r="C12" s="83"/>
      <c r="D12" s="84">
        <f t="shared" si="0"/>
        <v>150</v>
      </c>
    </row>
    <row r="13" spans="1:4" ht="16.5" customHeight="1">
      <c r="A13" s="85" t="s">
        <v>117</v>
      </c>
      <c r="B13" s="82">
        <v>432</v>
      </c>
      <c r="C13" s="83"/>
      <c r="D13" s="84">
        <f t="shared" si="0"/>
        <v>432</v>
      </c>
    </row>
    <row r="14" spans="1:4" ht="15.75">
      <c r="A14" s="85" t="s">
        <v>118</v>
      </c>
      <c r="B14" s="82">
        <v>6442</v>
      </c>
      <c r="C14" s="83"/>
      <c r="D14" s="84">
        <f t="shared" si="0"/>
        <v>6442</v>
      </c>
    </row>
    <row r="15" spans="1:4" ht="15.75">
      <c r="A15" s="52" t="s">
        <v>119</v>
      </c>
      <c r="B15" s="82">
        <v>4757</v>
      </c>
      <c r="C15" s="83"/>
      <c r="D15" s="84">
        <f t="shared" si="0"/>
        <v>4757</v>
      </c>
    </row>
    <row r="16" spans="1:4" ht="15.75">
      <c r="A16" s="52" t="s">
        <v>120</v>
      </c>
      <c r="B16" s="82">
        <f>9100+2275</f>
        <v>11375</v>
      </c>
      <c r="C16" s="83"/>
      <c r="D16" s="84">
        <f t="shared" si="0"/>
        <v>11375</v>
      </c>
    </row>
    <row r="17" spans="1:4" ht="15.75">
      <c r="A17" s="52" t="s">
        <v>121</v>
      </c>
      <c r="B17" s="82">
        <v>1846</v>
      </c>
      <c r="C17" s="83"/>
      <c r="D17" s="84">
        <f t="shared" si="0"/>
        <v>1846</v>
      </c>
    </row>
    <row r="18" spans="1:4" ht="15.75">
      <c r="A18" s="52" t="s">
        <v>122</v>
      </c>
      <c r="B18" s="82">
        <v>62931</v>
      </c>
      <c r="C18" s="83"/>
      <c r="D18" s="84">
        <f t="shared" si="0"/>
        <v>62931</v>
      </c>
    </row>
    <row r="19" spans="1:4" ht="15.75">
      <c r="A19" s="85" t="s">
        <v>123</v>
      </c>
      <c r="B19" s="82">
        <v>50</v>
      </c>
      <c r="C19" s="83"/>
      <c r="D19" s="84">
        <f t="shared" si="0"/>
        <v>50</v>
      </c>
    </row>
    <row r="20" spans="1:4" ht="15.75">
      <c r="A20" s="85" t="s">
        <v>124</v>
      </c>
      <c r="B20" s="82">
        <v>27417</v>
      </c>
      <c r="C20" s="83"/>
      <c r="D20" s="84">
        <f t="shared" si="0"/>
        <v>27417</v>
      </c>
    </row>
    <row r="21" spans="1:4" s="5" customFormat="1" ht="15.75">
      <c r="A21" s="85" t="s">
        <v>125</v>
      </c>
      <c r="B21" s="82">
        <v>11254</v>
      </c>
      <c r="C21" s="86"/>
      <c r="D21" s="84">
        <f t="shared" si="0"/>
        <v>11254</v>
      </c>
    </row>
    <row r="22" spans="1:4" s="5" customFormat="1" ht="15.75">
      <c r="A22" s="85" t="s">
        <v>126</v>
      </c>
      <c r="B22" s="82">
        <v>121042</v>
      </c>
      <c r="C22" s="86"/>
      <c r="D22" s="84">
        <f t="shared" si="0"/>
        <v>121042</v>
      </c>
    </row>
    <row r="23" spans="1:4" s="5" customFormat="1" ht="15.75">
      <c r="A23" s="85" t="s">
        <v>127</v>
      </c>
      <c r="B23" s="82">
        <v>93690</v>
      </c>
      <c r="C23" s="86"/>
      <c r="D23" s="84">
        <f t="shared" si="0"/>
        <v>93690</v>
      </c>
    </row>
    <row r="24" spans="1:4" s="5" customFormat="1" ht="15.75">
      <c r="A24" s="85" t="s">
        <v>128</v>
      </c>
      <c r="B24" s="82">
        <f>50+56166</f>
        <v>56216</v>
      </c>
      <c r="C24" s="86"/>
      <c r="D24" s="84">
        <f t="shared" si="0"/>
        <v>56216</v>
      </c>
    </row>
    <row r="25" spans="1:4" ht="15.75">
      <c r="A25" s="85" t="s">
        <v>129</v>
      </c>
      <c r="B25" s="87">
        <f>SUM(B10:B24)</f>
        <v>486165</v>
      </c>
      <c r="C25" s="87">
        <f>SUM(C10:C24)</f>
        <v>0</v>
      </c>
      <c r="D25" s="87">
        <f t="shared" si="0"/>
        <v>486165</v>
      </c>
    </row>
    <row r="26" spans="1:4" ht="15.75">
      <c r="A26" s="88"/>
      <c r="B26" s="89"/>
      <c r="D26" s="17"/>
    </row>
    <row r="27" spans="1:2" ht="18.75">
      <c r="A27" s="90"/>
      <c r="B27" s="90"/>
    </row>
    <row r="28" spans="1:4" ht="16.5">
      <c r="A28" s="48" t="s">
        <v>130</v>
      </c>
      <c r="B28" s="48"/>
      <c r="C28" s="48"/>
      <c r="D28" s="48"/>
    </row>
    <row r="29" spans="1:4" ht="16.5">
      <c r="A29" s="48" t="s">
        <v>112</v>
      </c>
      <c r="B29" s="48"/>
      <c r="C29" s="48"/>
      <c r="D29" s="48"/>
    </row>
    <row r="30" spans="1:4" ht="15.75">
      <c r="A30" s="76"/>
      <c r="B30" s="76"/>
      <c r="D30" s="91" t="s">
        <v>39</v>
      </c>
    </row>
    <row r="31" spans="1:4" ht="15.75">
      <c r="A31" s="92" t="s">
        <v>131</v>
      </c>
      <c r="B31" s="84">
        <f>50+25490</f>
        <v>25540</v>
      </c>
      <c r="C31" s="84"/>
      <c r="D31" s="84">
        <f>+B31+C31</f>
        <v>25540</v>
      </c>
    </row>
    <row r="32" spans="1:4" ht="15.75">
      <c r="A32" s="92" t="s">
        <v>132</v>
      </c>
      <c r="B32" s="84">
        <v>10200</v>
      </c>
      <c r="C32" s="84"/>
      <c r="D32" s="84">
        <f>+B32+C32</f>
        <v>10200</v>
      </c>
    </row>
    <row r="33" spans="1:4" ht="15.75">
      <c r="A33" s="92" t="s">
        <v>133</v>
      </c>
      <c r="B33" s="84">
        <v>9500</v>
      </c>
      <c r="C33" s="84"/>
      <c r="D33" s="84">
        <f>+B33+C33</f>
        <v>9500</v>
      </c>
    </row>
    <row r="34" spans="1:4" ht="15.75">
      <c r="A34" s="93" t="s">
        <v>134</v>
      </c>
      <c r="B34" s="87">
        <f>SUM(B31:B33)</f>
        <v>45240</v>
      </c>
      <c r="C34" s="87">
        <f>SUM(C31:C33)</f>
        <v>0</v>
      </c>
      <c r="D34" s="87">
        <f>+B34+C34</f>
        <v>45240</v>
      </c>
    </row>
    <row r="35" spans="1:2" ht="15.75">
      <c r="A35" s="94"/>
      <c r="B35" s="95"/>
    </row>
    <row r="36" spans="1:4" ht="15.75">
      <c r="A36" s="85" t="s">
        <v>135</v>
      </c>
      <c r="B36" s="84">
        <f>67+100763</f>
        <v>100830</v>
      </c>
      <c r="C36" s="85"/>
      <c r="D36" s="84">
        <f>+B36+C36</f>
        <v>100830</v>
      </c>
    </row>
    <row r="37" spans="1:4" ht="15.75">
      <c r="A37" s="85" t="s">
        <v>136</v>
      </c>
      <c r="B37" s="84">
        <v>116375</v>
      </c>
      <c r="C37" s="85"/>
      <c r="D37" s="84">
        <f aca="true" t="shared" si="1" ref="D37:D57">+B37+C37</f>
        <v>116375</v>
      </c>
    </row>
    <row r="38" spans="1:4" ht="15.75">
      <c r="A38" s="85" t="s">
        <v>137</v>
      </c>
      <c r="B38" s="84">
        <v>125369</v>
      </c>
      <c r="C38" s="85"/>
      <c r="D38" s="84">
        <f t="shared" si="1"/>
        <v>125369</v>
      </c>
    </row>
    <row r="39" spans="1:4" ht="15.75">
      <c r="A39" s="81" t="s">
        <v>138</v>
      </c>
      <c r="B39" s="84">
        <v>6564</v>
      </c>
      <c r="C39" s="81"/>
      <c r="D39" s="84">
        <f t="shared" si="1"/>
        <v>6564</v>
      </c>
    </row>
    <row r="40" spans="1:4" ht="15.75">
      <c r="A40" s="81" t="s">
        <v>139</v>
      </c>
      <c r="B40" s="96">
        <v>327</v>
      </c>
      <c r="C40" s="81"/>
      <c r="D40" s="84">
        <f t="shared" si="1"/>
        <v>327</v>
      </c>
    </row>
    <row r="41" spans="1:4" ht="15.75">
      <c r="A41" s="81" t="s">
        <v>140</v>
      </c>
      <c r="B41" s="96">
        <v>12663</v>
      </c>
      <c r="C41" s="81"/>
      <c r="D41" s="84">
        <f t="shared" si="1"/>
        <v>12663</v>
      </c>
    </row>
    <row r="42" spans="1:4" ht="15.75">
      <c r="A42" s="81" t="s">
        <v>141</v>
      </c>
      <c r="B42" s="96">
        <v>2448</v>
      </c>
      <c r="C42" s="81"/>
      <c r="D42" s="84">
        <f t="shared" si="1"/>
        <v>2448</v>
      </c>
    </row>
    <row r="43" spans="1:4" ht="15.75">
      <c r="A43" s="52" t="s">
        <v>142</v>
      </c>
      <c r="B43" s="84">
        <v>5171</v>
      </c>
      <c r="C43" s="52"/>
      <c r="D43" s="84">
        <f t="shared" si="1"/>
        <v>5171</v>
      </c>
    </row>
    <row r="44" spans="1:4" ht="15.75">
      <c r="A44" s="85" t="s">
        <v>143</v>
      </c>
      <c r="B44" s="84">
        <v>1813</v>
      </c>
      <c r="C44" s="85"/>
      <c r="D44" s="84">
        <f t="shared" si="1"/>
        <v>1813</v>
      </c>
    </row>
    <row r="45" spans="1:4" ht="15.75">
      <c r="A45" s="85" t="s">
        <v>144</v>
      </c>
      <c r="B45" s="84">
        <v>4375</v>
      </c>
      <c r="C45" s="85"/>
      <c r="D45" s="84">
        <f t="shared" si="1"/>
        <v>4375</v>
      </c>
    </row>
    <row r="46" spans="1:4" ht="15.75">
      <c r="A46" s="85" t="s">
        <v>145</v>
      </c>
      <c r="B46" s="84">
        <v>2600</v>
      </c>
      <c r="C46" s="85"/>
      <c r="D46" s="84">
        <f t="shared" si="1"/>
        <v>2600</v>
      </c>
    </row>
    <row r="47" spans="1:4" ht="15.75">
      <c r="A47" s="85" t="s">
        <v>146</v>
      </c>
      <c r="B47" s="84">
        <v>331</v>
      </c>
      <c r="C47" s="85"/>
      <c r="D47" s="84">
        <f t="shared" si="1"/>
        <v>331</v>
      </c>
    </row>
    <row r="48" spans="1:4" ht="15.75">
      <c r="A48" s="52" t="s">
        <v>121</v>
      </c>
      <c r="B48" s="84">
        <v>1846</v>
      </c>
      <c r="C48" s="52"/>
      <c r="D48" s="84">
        <f t="shared" si="1"/>
        <v>1846</v>
      </c>
    </row>
    <row r="49" spans="1:4" ht="15.75">
      <c r="A49" s="85" t="s">
        <v>147</v>
      </c>
      <c r="B49" s="84">
        <v>750</v>
      </c>
      <c r="C49" s="85"/>
      <c r="D49" s="84">
        <f t="shared" si="1"/>
        <v>750</v>
      </c>
    </row>
    <row r="50" spans="1:4" ht="15.75">
      <c r="A50" s="85" t="s">
        <v>148</v>
      </c>
      <c r="B50" s="84">
        <v>214</v>
      </c>
      <c r="C50" s="85"/>
      <c r="D50" s="84">
        <f t="shared" si="1"/>
        <v>214</v>
      </c>
    </row>
    <row r="51" spans="1:4" ht="31.5">
      <c r="A51" s="85" t="s">
        <v>149</v>
      </c>
      <c r="B51" s="84">
        <v>516</v>
      </c>
      <c r="C51" s="85"/>
      <c r="D51" s="84">
        <f t="shared" si="1"/>
        <v>516</v>
      </c>
    </row>
    <row r="52" spans="1:4" ht="15.75">
      <c r="A52" s="85" t="s">
        <v>150</v>
      </c>
      <c r="B52" s="84">
        <v>308</v>
      </c>
      <c r="C52" s="85"/>
      <c r="D52" s="84">
        <f t="shared" si="1"/>
        <v>308</v>
      </c>
    </row>
    <row r="53" spans="1:4" ht="15.75">
      <c r="A53" s="85" t="s">
        <v>151</v>
      </c>
      <c r="B53" s="84">
        <v>5440</v>
      </c>
      <c r="C53" s="85"/>
      <c r="D53" s="84">
        <f t="shared" si="1"/>
        <v>5440</v>
      </c>
    </row>
    <row r="54" spans="1:4" ht="31.5">
      <c r="A54" s="85" t="s">
        <v>152</v>
      </c>
      <c r="B54" s="84">
        <v>690</v>
      </c>
      <c r="C54" s="85"/>
      <c r="D54" s="84">
        <f t="shared" si="1"/>
        <v>690</v>
      </c>
    </row>
    <row r="55" spans="1:4" ht="15.75">
      <c r="A55" s="85" t="s">
        <v>153</v>
      </c>
      <c r="B55" s="84">
        <v>100</v>
      </c>
      <c r="C55" s="85"/>
      <c r="D55" s="84">
        <f t="shared" si="1"/>
        <v>100</v>
      </c>
    </row>
    <row r="56" spans="1:4" ht="15.75">
      <c r="A56" s="85" t="s">
        <v>154</v>
      </c>
      <c r="B56" s="84">
        <v>53875</v>
      </c>
      <c r="C56" s="85"/>
      <c r="D56" s="84">
        <f t="shared" si="1"/>
        <v>53875</v>
      </c>
    </row>
    <row r="57" spans="1:4" ht="15.75">
      <c r="A57" s="85" t="s">
        <v>155</v>
      </c>
      <c r="B57" s="84"/>
      <c r="C57" s="52">
        <v>100</v>
      </c>
      <c r="D57" s="84">
        <f t="shared" si="1"/>
        <v>100</v>
      </c>
    </row>
    <row r="58" spans="1:4" ht="15.75">
      <c r="A58" s="85" t="s">
        <v>156</v>
      </c>
      <c r="B58" s="87">
        <f>SUM(B36:B57)</f>
        <v>442605</v>
      </c>
      <c r="C58" s="87">
        <f>SUM(C36:C57)</f>
        <v>100</v>
      </c>
      <c r="D58" s="87">
        <f>SUM(D36:D57)</f>
        <v>442705</v>
      </c>
    </row>
    <row r="59" spans="1:4" ht="15.75">
      <c r="A59" s="97">
        <v>1</v>
      </c>
      <c r="B59" s="97"/>
      <c r="C59" s="97"/>
      <c r="D59" s="97"/>
    </row>
    <row r="60" spans="1:2" ht="15.75">
      <c r="A60" s="88"/>
      <c r="B60" s="89"/>
    </row>
    <row r="61" spans="1:2" ht="15.75">
      <c r="A61" s="88"/>
      <c r="B61" s="89"/>
    </row>
    <row r="62" spans="1:2" ht="15.75">
      <c r="A62" s="88"/>
      <c r="B62" s="89"/>
    </row>
    <row r="63" spans="1:2" ht="15.75">
      <c r="A63" s="88"/>
      <c r="B63" s="89"/>
    </row>
    <row r="64" spans="1:4" ht="15.75">
      <c r="A64" s="88"/>
      <c r="B64" s="89"/>
      <c r="D64" s="16" t="s">
        <v>110</v>
      </c>
    </row>
    <row r="65" spans="1:4" ht="15.75">
      <c r="A65" s="88"/>
      <c r="B65" s="89"/>
      <c r="D65" s="16"/>
    </row>
    <row r="66" spans="1:4" ht="15.75">
      <c r="A66" s="88"/>
      <c r="B66" s="89"/>
      <c r="D66" s="16"/>
    </row>
    <row r="67" spans="1:4" ht="15.75">
      <c r="A67" s="88"/>
      <c r="B67" s="89"/>
      <c r="D67" s="16"/>
    </row>
    <row r="68" spans="1:5" ht="16.5">
      <c r="A68" s="98" t="s">
        <v>157</v>
      </c>
      <c r="B68" s="98"/>
      <c r="C68" s="98"/>
      <c r="D68" s="98"/>
      <c r="E68" s="99"/>
    </row>
    <row r="69" spans="1:5" ht="16.5">
      <c r="A69" s="98" t="s">
        <v>112</v>
      </c>
      <c r="B69" s="98"/>
      <c r="C69" s="98"/>
      <c r="D69" s="98"/>
      <c r="E69" s="99"/>
    </row>
    <row r="70" spans="1:2" ht="15.75">
      <c r="A70" s="88"/>
      <c r="B70" s="89"/>
    </row>
    <row r="71" spans="1:4" ht="15.75">
      <c r="A71" s="75"/>
      <c r="B71" s="76"/>
      <c r="D71" s="77" t="s">
        <v>39</v>
      </c>
    </row>
    <row r="72" spans="1:4" ht="15.75" customHeight="1">
      <c r="A72" s="78"/>
      <c r="B72" s="100" t="s">
        <v>81</v>
      </c>
      <c r="C72" s="100" t="s">
        <v>46</v>
      </c>
      <c r="D72" s="100" t="s">
        <v>113</v>
      </c>
    </row>
    <row r="73" spans="1:4" ht="15.75">
      <c r="A73" s="80"/>
      <c r="B73" s="101"/>
      <c r="C73" s="101"/>
      <c r="D73" s="101"/>
    </row>
    <row r="74" spans="1:4" ht="15.75">
      <c r="A74" s="85" t="s">
        <v>158</v>
      </c>
      <c r="B74" s="87">
        <f>+B75+B76</f>
        <v>3200</v>
      </c>
      <c r="C74" s="87">
        <f>+C75+C76</f>
        <v>0</v>
      </c>
      <c r="D74" s="87">
        <f>+B74+C74</f>
        <v>3200</v>
      </c>
    </row>
    <row r="75" spans="1:4" ht="15.75">
      <c r="A75" s="52" t="s">
        <v>159</v>
      </c>
      <c r="B75" s="84">
        <v>1200</v>
      </c>
      <c r="C75" s="84"/>
      <c r="D75" s="84">
        <f aca="true" t="shared" si="2" ref="D75:D82">+B75+C75</f>
        <v>1200</v>
      </c>
    </row>
    <row r="76" spans="1:4" ht="15.75">
      <c r="A76" s="52" t="s">
        <v>160</v>
      </c>
      <c r="B76" s="84">
        <v>2000</v>
      </c>
      <c r="C76" s="84"/>
      <c r="D76" s="84">
        <f t="shared" si="2"/>
        <v>2000</v>
      </c>
    </row>
    <row r="77" spans="1:4" ht="15.75">
      <c r="A77" s="85" t="s">
        <v>161</v>
      </c>
      <c r="B77" s="87">
        <f>+B78+B79</f>
        <v>7394</v>
      </c>
      <c r="C77" s="87">
        <f>+C78+C79</f>
        <v>0</v>
      </c>
      <c r="D77" s="87">
        <f t="shared" si="2"/>
        <v>7394</v>
      </c>
    </row>
    <row r="78" spans="1:4" ht="15.75">
      <c r="A78" s="52" t="s">
        <v>162</v>
      </c>
      <c r="B78" s="84">
        <v>6611</v>
      </c>
      <c r="C78" s="84"/>
      <c r="D78" s="84">
        <f t="shared" si="2"/>
        <v>6611</v>
      </c>
    </row>
    <row r="79" spans="1:4" ht="15.75">
      <c r="A79" s="52" t="s">
        <v>163</v>
      </c>
      <c r="B79" s="52">
        <v>783</v>
      </c>
      <c r="C79" s="84"/>
      <c r="D79" s="84">
        <f t="shared" si="2"/>
        <v>783</v>
      </c>
    </row>
    <row r="80" spans="1:4" ht="15.75">
      <c r="A80" s="52" t="s">
        <v>164</v>
      </c>
      <c r="B80" s="87">
        <f>+B82+B81</f>
        <v>4083</v>
      </c>
      <c r="C80" s="87">
        <f>+C81+C82</f>
        <v>0</v>
      </c>
      <c r="D80" s="87">
        <f t="shared" si="2"/>
        <v>4083</v>
      </c>
    </row>
    <row r="81" spans="1:4" ht="15.75">
      <c r="A81" s="52" t="s">
        <v>165</v>
      </c>
      <c r="B81" s="84">
        <v>3680</v>
      </c>
      <c r="C81" s="84"/>
      <c r="D81" s="84">
        <f t="shared" si="2"/>
        <v>3680</v>
      </c>
    </row>
    <row r="82" spans="1:4" ht="15.75">
      <c r="A82" s="102" t="s">
        <v>166</v>
      </c>
      <c r="B82" s="70">
        <v>403</v>
      </c>
      <c r="C82" s="84"/>
      <c r="D82" s="84">
        <f t="shared" si="2"/>
        <v>403</v>
      </c>
    </row>
    <row r="83" spans="1:4" ht="15.75">
      <c r="A83" s="85" t="s">
        <v>167</v>
      </c>
      <c r="B83" s="87">
        <f>+B34+B58+B74+B77+B80</f>
        <v>502522</v>
      </c>
      <c r="C83" s="87">
        <f>+C34+C58+C74+C77+C80</f>
        <v>100</v>
      </c>
      <c r="D83" s="87">
        <f>+D34+D58+D74+D77+D80</f>
        <v>502622</v>
      </c>
    </row>
    <row r="84" ht="15.75">
      <c r="A84" s="103"/>
    </row>
    <row r="96" ht="15.75">
      <c r="B96" s="103"/>
    </row>
    <row r="97" ht="15.75">
      <c r="B97" s="103"/>
    </row>
    <row r="98" ht="15.75">
      <c r="A98" s="103"/>
    </row>
    <row r="99" ht="15.75">
      <c r="A99" s="103"/>
    </row>
    <row r="121" spans="1:4" ht="12.75">
      <c r="A121" s="104"/>
      <c r="B121" s="104"/>
      <c r="C121" s="104"/>
      <c r="D121" s="104"/>
    </row>
    <row r="125" spans="1:4" ht="12.75">
      <c r="A125" s="104">
        <v>2</v>
      </c>
      <c r="B125" s="104"/>
      <c r="C125" s="104"/>
      <c r="D125" s="104"/>
    </row>
  </sheetData>
  <sheetProtection/>
  <mergeCells count="15">
    <mergeCell ref="A121:D121"/>
    <mergeCell ref="A125:D125"/>
    <mergeCell ref="A29:D29"/>
    <mergeCell ref="A59:D59"/>
    <mergeCell ref="A68:D68"/>
    <mergeCell ref="A69:D69"/>
    <mergeCell ref="B72:B73"/>
    <mergeCell ref="C72:C73"/>
    <mergeCell ref="D72:D73"/>
    <mergeCell ref="A5:D5"/>
    <mergeCell ref="A6:D6"/>
    <mergeCell ref="B8:B9"/>
    <mergeCell ref="C8:C9"/>
    <mergeCell ref="D8:D9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Tk_Önk</cp:lastModifiedBy>
  <cp:lastPrinted>2010-04-15T14:49:11Z</cp:lastPrinted>
  <dcterms:created xsi:type="dcterms:W3CDTF">2005-09-28T09:11:36Z</dcterms:created>
  <dcterms:modified xsi:type="dcterms:W3CDTF">2010-04-28T13:54:15Z</dcterms:modified>
  <cp:category/>
  <cp:version/>
  <cp:contentType/>
  <cp:contentStatus/>
</cp:coreProperties>
</file>