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05" windowWidth="11355" windowHeight="6150" activeTab="3"/>
  </bookViews>
  <sheets>
    <sheet name="1.oldal" sheetId="1" r:id="rId1"/>
    <sheet name="Bevételek" sheetId="2" r:id="rId2"/>
    <sheet name="KIadások" sheetId="3" r:id="rId3"/>
    <sheet name="9. melléklet" sheetId="4" r:id="rId4"/>
  </sheets>
  <definedNames/>
  <calcPr fullCalcOnLoad="1"/>
</workbook>
</file>

<file path=xl/sharedStrings.xml><?xml version="1.0" encoding="utf-8"?>
<sst xmlns="http://schemas.openxmlformats.org/spreadsheetml/2006/main" count="184" uniqueCount="172">
  <si>
    <t>Megnevezés</t>
  </si>
  <si>
    <t>Bevétel</t>
  </si>
  <si>
    <t>Kiadás</t>
  </si>
  <si>
    <t>Személyi</t>
  </si>
  <si>
    <t>juttatás</t>
  </si>
  <si>
    <t>Munkaadót</t>
  </si>
  <si>
    <t xml:space="preserve">Egyéb </t>
  </si>
  <si>
    <t>kiadás</t>
  </si>
  <si>
    <t>összesen</t>
  </si>
  <si>
    <t>Kiadások</t>
  </si>
  <si>
    <t>pü.-i befektet.</t>
  </si>
  <si>
    <t xml:space="preserve">terhelő </t>
  </si>
  <si>
    <t>járulékok</t>
  </si>
  <si>
    <t xml:space="preserve">Dologi és </t>
  </si>
  <si>
    <t>egyéb folyó</t>
  </si>
  <si>
    <t>Felújítás,</t>
  </si>
  <si>
    <t>felhalmozás,</t>
  </si>
  <si>
    <t>Ssz.</t>
  </si>
  <si>
    <t>1.</t>
  </si>
  <si>
    <t>2.</t>
  </si>
  <si>
    <t>8.</t>
  </si>
  <si>
    <t>9.</t>
  </si>
  <si>
    <t>10.</t>
  </si>
  <si>
    <t>11.</t>
  </si>
  <si>
    <t>12.</t>
  </si>
  <si>
    <t>13.</t>
  </si>
  <si>
    <t>3.</t>
  </si>
  <si>
    <t>4.</t>
  </si>
  <si>
    <t>5.</t>
  </si>
  <si>
    <t>6.</t>
  </si>
  <si>
    <t>7.</t>
  </si>
  <si>
    <t>Önkormányzati Igazgatás</t>
  </si>
  <si>
    <t>J.J. Általános Iskola és Gimnázium</t>
  </si>
  <si>
    <t>Pénzmaradvány</t>
  </si>
  <si>
    <t>Önkormányzati feladatra nem tervezett elszámolás</t>
  </si>
  <si>
    <t>Központosított előirányzat</t>
  </si>
  <si>
    <t>Összesen</t>
  </si>
  <si>
    <t>Önkormányzati feladatra nem tervezett elszám</t>
  </si>
  <si>
    <t>Települési és területi kisebbségi önkorm. működési támog.</t>
  </si>
  <si>
    <t>Működési célra átvett pénzeszköz</t>
  </si>
  <si>
    <t>Cigány Kisebbségi Önkormányzat igazgatási tev.</t>
  </si>
  <si>
    <t>Könyvtári és közművelődési érdekeltségnövelő támogatás</t>
  </si>
  <si>
    <t>Könyvtár könyvbeszerzése</t>
  </si>
  <si>
    <t>Szociális nyári gyermekétkeztetés támogatása</t>
  </si>
  <si>
    <t>Eseti gyermekvédelmi pénzbeli ellátások</t>
  </si>
  <si>
    <t>Étkeztetés támogatása</t>
  </si>
  <si>
    <t>Felhalmozási célra kapott juttatások EU költségvetésből</t>
  </si>
  <si>
    <t>Felhalm. célú támog.értékű bev. fejezeti kezelésű előir-ból</t>
  </si>
  <si>
    <t>Támogatásértékű működési bevétel</t>
  </si>
  <si>
    <t>Támogatásértékű felhalmozási bevétel</t>
  </si>
  <si>
    <t>A kiutalatlan támogatás pénzmaradványának elvonásához kapcsolódó pénzeszköz átadási kötelezettség</t>
  </si>
  <si>
    <t>J. G. Tajovszky Általános Művelődési Központ</t>
  </si>
  <si>
    <t>Városi Könyvtár</t>
  </si>
  <si>
    <t>Szlovák Önkormányzat igazgatási tev.</t>
  </si>
  <si>
    <t>Tótkomlós és térsége állati hulladék-kezelési Önk. Társ.</t>
  </si>
  <si>
    <t>14.</t>
  </si>
  <si>
    <t>Rendszeres személyi juttatás</t>
  </si>
  <si>
    <t>Külső személyi juttatás</t>
  </si>
  <si>
    <t>2008. évi bérpolitikai intézkedés miatti átcsoportosítás</t>
  </si>
  <si>
    <t xml:space="preserve">1. melléklet </t>
  </si>
  <si>
    <t xml:space="preserve">ÖNKORMÁNYZATI MÉRLEG </t>
  </si>
  <si>
    <t>2008. ÉVI BEVÉTELEK</t>
  </si>
  <si>
    <t xml:space="preserve">                                                   </t>
  </si>
  <si>
    <t xml:space="preserve">ezer Ft-ban </t>
  </si>
  <si>
    <t>Bevételek megnevezése</t>
  </si>
  <si>
    <t>Eredeti előirányzat</t>
  </si>
  <si>
    <t>Módosított ei. (IV.30.)</t>
  </si>
  <si>
    <t xml:space="preserve">Változás </t>
  </si>
  <si>
    <t>Módosított ei. (I. fé. )</t>
  </si>
  <si>
    <t>I. Intézményi működési bevétel</t>
  </si>
  <si>
    <t xml:space="preserve">      Működési bevétel</t>
  </si>
  <si>
    <t xml:space="preserve">      Átvett pénzeszköz működésre</t>
  </si>
  <si>
    <t>II. Önkorm. sajátos működ. bevételei</t>
  </si>
  <si>
    <t xml:space="preserve">    Iparűzési adó</t>
  </si>
  <si>
    <t xml:space="preserve">    Idegenforgalmi adó</t>
  </si>
  <si>
    <t xml:space="preserve">    Pótlékok, bírságok</t>
  </si>
  <si>
    <t xml:space="preserve">    Föld bérbeadásból jöv. adó</t>
  </si>
  <si>
    <t xml:space="preserve">    Gépjárműadó</t>
  </si>
  <si>
    <t xml:space="preserve">    Talajterhelési díj</t>
  </si>
  <si>
    <t xml:space="preserve">    SZJA</t>
  </si>
  <si>
    <t xml:space="preserve">    Egyéb bevétel</t>
  </si>
  <si>
    <t>III.Sajátos felhalmozási és tőkejellegű bevétel</t>
  </si>
  <si>
    <t xml:space="preserve">    Kommunális adó</t>
  </si>
  <si>
    <t xml:space="preserve">    Ingatlan bérbeadásból származó jövedelem</t>
  </si>
  <si>
    <t>IV. Felhalmozásra átvett pénz áho-n kívülről</t>
  </si>
  <si>
    <t>V. Önkormányzatok költségvetési támogatása</t>
  </si>
  <si>
    <t xml:space="preserve">    Normatív állami hozzájárulás</t>
  </si>
  <si>
    <t xml:space="preserve">    Normatív, kötött felhasználású támogatás</t>
  </si>
  <si>
    <t xml:space="preserve">    TEKI pályázat (Szlovák Iskola)</t>
  </si>
  <si>
    <t xml:space="preserve">    Központosítt előirányzat</t>
  </si>
  <si>
    <t xml:space="preserve">    2007. év után járó 13. havi illetmény támogatás</t>
  </si>
  <si>
    <t xml:space="preserve">    CÉDE támogatás</t>
  </si>
  <si>
    <t>VI. Támogatásértékű bevételek</t>
  </si>
  <si>
    <t xml:space="preserve">    Támogatásértékű működési bevétel</t>
  </si>
  <si>
    <t xml:space="preserve">    Támogatásértékű felhalmozási bevétel</t>
  </si>
  <si>
    <t>VII. Kölcsön visszatérülés</t>
  </si>
  <si>
    <r>
      <t xml:space="preserve">     </t>
    </r>
    <r>
      <rPr>
        <sz val="12"/>
        <rFont val="Times New Roman"/>
        <family val="1"/>
      </rPr>
      <t>Működési</t>
    </r>
  </si>
  <si>
    <t>VIII. Működési pénzmaradvány</t>
  </si>
  <si>
    <t>IX. Felhalmozási pénzmaradvány</t>
  </si>
  <si>
    <t>BEVÉTELEK ÖSSZESEN</t>
  </si>
  <si>
    <t xml:space="preserve">1. </t>
  </si>
  <si>
    <t>1. melléklet</t>
  </si>
  <si>
    <t>2008. ÉVI KIADÁSOK</t>
  </si>
  <si>
    <t xml:space="preserve">         ezer Ft-ban </t>
  </si>
  <si>
    <t>Kiadások megnevezése</t>
  </si>
  <si>
    <t>Módosított ei. (VI.30.)</t>
  </si>
  <si>
    <t>Változás</t>
  </si>
  <si>
    <t>Módosított ei. (I. félév)</t>
  </si>
  <si>
    <t>I.     Személyi juttatás</t>
  </si>
  <si>
    <t xml:space="preserve">              rendszeres személyi juttatás</t>
  </si>
  <si>
    <t xml:space="preserve">              nem rendszeres személyi juttatás</t>
  </si>
  <si>
    <t xml:space="preserve">              külső személyi juttatás</t>
  </si>
  <si>
    <t>II.    Munkaadót terhelő járulékok</t>
  </si>
  <si>
    <t>III.   Dologi és egyéb folyó kiadások</t>
  </si>
  <si>
    <t>IV.   Pénzeszközátadás, egyéb tám.</t>
  </si>
  <si>
    <t xml:space="preserve">              működési célra</t>
  </si>
  <si>
    <t xml:space="preserve">              felhalmozási célra</t>
  </si>
  <si>
    <t>V.    Támogatásértékű műk. kiadás</t>
  </si>
  <si>
    <t>VI.  Társadalmi és szoc.pol. juttatás</t>
  </si>
  <si>
    <t>VII.  Ellátottak pénzbeli juttatásai</t>
  </si>
  <si>
    <t>VIII. Felújítások</t>
  </si>
  <si>
    <t>IX.    Beruházások</t>
  </si>
  <si>
    <t>X.     Kölcsönök nyújtása és törl.</t>
  </si>
  <si>
    <t>XI.    Fejlesztési hitel visszafizetés</t>
  </si>
  <si>
    <t xml:space="preserve">              Gépkocsi</t>
  </si>
  <si>
    <t xml:space="preserve">              Fejlesztések</t>
  </si>
  <si>
    <t>XII.  Működési céltartalék</t>
  </si>
  <si>
    <t xml:space="preserve">             GYES-esek bére + járulékai (2 fő)</t>
  </si>
  <si>
    <t xml:space="preserve">          Energiaáremelés</t>
  </si>
  <si>
    <t xml:space="preserve">          Szemét szállítási díjhátralék</t>
  </si>
  <si>
    <t xml:space="preserve">          2008. évi bérpol. Int. támog.</t>
  </si>
  <si>
    <t>XIII. Felhalmozási céltartalék</t>
  </si>
  <si>
    <t>XIV. Általános tartalék</t>
  </si>
  <si>
    <t xml:space="preserve">XV. Működési hitel visszafizetés </t>
  </si>
  <si>
    <t>XVI. Előző évi pénzmaradvány átadás</t>
  </si>
  <si>
    <t>ÖSSZESEN</t>
  </si>
  <si>
    <t>9. melléklet</t>
  </si>
  <si>
    <t>Társadalmi és szociálpolitikai juttatás részletezése</t>
  </si>
  <si>
    <t>2008. év</t>
  </si>
  <si>
    <t>Önkormányzatok által folyósított ellátások</t>
  </si>
  <si>
    <t>ezer Ft-ban</t>
  </si>
  <si>
    <t>eredeti ei.</t>
  </si>
  <si>
    <t>módosított VI 30.</t>
  </si>
  <si>
    <t>változás</t>
  </si>
  <si>
    <t>előirányzat I. fé.</t>
  </si>
  <si>
    <t>Rendszeres szociális pénzbeli ellátások</t>
  </si>
  <si>
    <t xml:space="preserve">Időskorúak járadéka                                              </t>
  </si>
  <si>
    <t xml:space="preserve">Normatív ápolási díj                                       </t>
  </si>
  <si>
    <t>Normatív lakásfenntartási támogatás</t>
  </si>
  <si>
    <t>Önkormányzati szabályozású lakásfenntartási tám.</t>
  </si>
  <si>
    <t>67 %-ban csökkent munkakép. rendsz. szoc. segélye</t>
  </si>
  <si>
    <t>Rendszeres szociális segély kereső tev. mellett</t>
  </si>
  <si>
    <t>Munkanélküli ellátások</t>
  </si>
  <si>
    <t>Tartós munkanélküliek rendszeres szoc. segélye</t>
  </si>
  <si>
    <t>Eseti pénzbeli szociális ellátás</t>
  </si>
  <si>
    <t>Átmeneti segély</t>
  </si>
  <si>
    <t>Temetési segély</t>
  </si>
  <si>
    <t>Köztemetés</t>
  </si>
  <si>
    <t>Méltányossági közgyógy igazolvány</t>
  </si>
  <si>
    <t>Felnőttek természetbeni ellátása</t>
  </si>
  <si>
    <t>Eseti pénzbeli gyermekvédelmi ellátás</t>
  </si>
  <si>
    <t>Rendkívüli gyermekvédelmi támogatás</t>
  </si>
  <si>
    <t>Gyermekek természetbeni ellátása</t>
  </si>
  <si>
    <t>Nyári gyermekétkeztetés</t>
  </si>
  <si>
    <t>Önkormányzat által folyósított ell. össz.</t>
  </si>
  <si>
    <t>Egyéb pénzbeli juttatások</t>
  </si>
  <si>
    <t>Eseti pénzbeli  szociális ellátás</t>
  </si>
  <si>
    <t>Mozgáskorlátozottak közlekedési támogatása</t>
  </si>
  <si>
    <r>
      <t xml:space="preserve">Felsőoktatási tanulók ösztöndíja </t>
    </r>
    <r>
      <rPr>
        <sz val="11"/>
        <rFont val="Times New Roman"/>
        <family val="1"/>
      </rPr>
      <t>(Bursa Hungarica)</t>
    </r>
  </si>
  <si>
    <t>Vizitdíj támogatás</t>
  </si>
  <si>
    <t>Egyéb pénzbeli juttatás összesen</t>
  </si>
  <si>
    <t>VÉGÖSSZESEN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</si>
</sst>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2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b/>
      <i/>
      <sz val="16"/>
      <name val="Times New Roman"/>
      <family val="1"/>
    </font>
    <font>
      <b/>
      <i/>
      <sz val="13"/>
      <name val="Tahoma"/>
      <family val="2"/>
    </font>
    <font>
      <b/>
      <i/>
      <sz val="16"/>
      <name val="Tahoma"/>
      <family val="2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5"/>
      <name val="Times New Roman"/>
      <family val="1"/>
    </font>
    <font>
      <b/>
      <sz val="13"/>
      <name val="Times New Roman"/>
      <family val="1"/>
    </font>
    <font>
      <b/>
      <sz val="17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0" fillId="2" borderId="1" xfId="0" applyFill="1" applyBorder="1" applyAlignment="1">
      <alignment/>
    </xf>
    <xf numFmtId="3" fontId="0" fillId="0" borderId="0" xfId="0" applyNumberFormat="1" applyAlignment="1">
      <alignment/>
    </xf>
    <xf numFmtId="0" fontId="0" fillId="2" borderId="2" xfId="0" applyFill="1" applyBorder="1" applyAlignment="1">
      <alignment horizontal="center"/>
    </xf>
    <xf numFmtId="3" fontId="0" fillId="0" borderId="0" xfId="0" applyNumberFormat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7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8" xfId="0" applyFill="1" applyBorder="1" applyAlignment="1">
      <alignment/>
    </xf>
    <xf numFmtId="3" fontId="0" fillId="0" borderId="8" xfId="0" applyNumberFormat="1" applyBorder="1" applyAlignment="1">
      <alignment/>
    </xf>
    <xf numFmtId="0" fontId="1" fillId="0" borderId="0" xfId="0" applyFont="1" applyBorder="1" applyAlignment="1">
      <alignment wrapText="1"/>
    </xf>
    <xf numFmtId="3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1" fillId="0" borderId="0" xfId="0" applyFont="1" applyFill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2" borderId="3" xfId="0" applyFill="1" applyBorder="1" applyAlignment="1">
      <alignment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1" fillId="0" borderId="2" xfId="0" applyFont="1" applyBorder="1" applyAlignment="1">
      <alignment wrapText="1"/>
    </xf>
    <xf numFmtId="0" fontId="0" fillId="0" borderId="1" xfId="0" applyBorder="1" applyAlignment="1">
      <alignment wrapText="1"/>
    </xf>
    <xf numFmtId="3" fontId="1" fillId="0" borderId="2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3" fontId="1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/>
    </xf>
    <xf numFmtId="0" fontId="4" fillId="0" borderId="5" xfId="0" applyFont="1" applyBorder="1" applyAlignment="1">
      <alignment wrapText="1"/>
    </xf>
    <xf numFmtId="3" fontId="4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8" xfId="0" applyFont="1" applyBorder="1" applyAlignment="1">
      <alignment wrapText="1"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wrapText="1"/>
    </xf>
    <xf numFmtId="3" fontId="0" fillId="0" borderId="3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3" fontId="1" fillId="0" borderId="3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0" fillId="0" borderId="3" xfId="0" applyNumberFormat="1" applyBorder="1" applyAlignment="1">
      <alignment horizontal="left"/>
    </xf>
    <xf numFmtId="3" fontId="0" fillId="0" borderId="1" xfId="0" applyNumberFormat="1" applyBorder="1" applyAlignment="1">
      <alignment horizontal="left"/>
    </xf>
    <xf numFmtId="3" fontId="0" fillId="0" borderId="3" xfId="0" applyNumberFormat="1" applyBorder="1" applyAlignment="1">
      <alignment horizontal="right"/>
    </xf>
    <xf numFmtId="3" fontId="0" fillId="0" borderId="1" xfId="0" applyNumberFormat="1" applyBorder="1" applyAlignment="1">
      <alignment horizontal="righ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3" fontId="1" fillId="0" borderId="3" xfId="0" applyNumberFormat="1" applyFont="1" applyBorder="1" applyAlignment="1">
      <alignment horizontal="left"/>
    </xf>
    <xf numFmtId="3" fontId="1" fillId="0" borderId="1" xfId="0" applyNumberFormat="1" applyFont="1" applyBorder="1" applyAlignment="1">
      <alignment horizontal="left"/>
    </xf>
    <xf numFmtId="0" fontId="6" fillId="0" borderId="12" xfId="0" applyFont="1" applyBorder="1" applyAlignment="1">
      <alignment vertical="center" wrapText="1"/>
    </xf>
    <xf numFmtId="3" fontId="6" fillId="0" borderId="11" xfId="0" applyNumberFormat="1" applyFont="1" applyBorder="1" applyAlignment="1">
      <alignment wrapText="1"/>
    </xf>
    <xf numFmtId="0" fontId="11" fillId="0" borderId="13" xfId="0" applyFont="1" applyBorder="1" applyAlignment="1">
      <alignment horizontal="left" vertical="center" wrapText="1"/>
    </xf>
    <xf numFmtId="3" fontId="11" fillId="0" borderId="2" xfId="0" applyNumberFormat="1" applyFont="1" applyBorder="1" applyAlignment="1">
      <alignment horizontal="right" vertical="center" wrapText="1"/>
    </xf>
    <xf numFmtId="3" fontId="11" fillId="0" borderId="2" xfId="0" applyNumberFormat="1" applyFont="1" applyBorder="1" applyAlignment="1">
      <alignment/>
    </xf>
    <xf numFmtId="0" fontId="11" fillId="0" borderId="14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3" fontId="1" fillId="0" borderId="3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0" fillId="0" borderId="3" xfId="0" applyNumberFormat="1" applyBorder="1" applyAlignment="1">
      <alignment horizontal="left"/>
    </xf>
    <xf numFmtId="3" fontId="0" fillId="0" borderId="1" xfId="0" applyNumberFormat="1" applyBorder="1" applyAlignment="1">
      <alignment horizontal="left"/>
    </xf>
    <xf numFmtId="3" fontId="0" fillId="0" borderId="3" xfId="0" applyNumberFormat="1" applyBorder="1" applyAlignment="1">
      <alignment horizontal="right"/>
    </xf>
    <xf numFmtId="3" fontId="0" fillId="0" borderId="1" xfId="0" applyNumberFormat="1" applyBorder="1" applyAlignment="1">
      <alignment horizontal="right"/>
    </xf>
    <xf numFmtId="0" fontId="0" fillId="0" borderId="3" xfId="0" applyFill="1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3" fontId="1" fillId="0" borderId="3" xfId="0" applyNumberFormat="1" applyFont="1" applyBorder="1" applyAlignment="1">
      <alignment horizontal="left"/>
    </xf>
    <xf numFmtId="3" fontId="1" fillId="0" borderId="1" xfId="0" applyNumberFormat="1" applyFont="1" applyBorder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Border="1" applyAlignment="1">
      <alignment horizontal="right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center" wrapText="1"/>
    </xf>
    <xf numFmtId="3" fontId="11" fillId="0" borderId="11" xfId="0" applyNumberFormat="1" applyFont="1" applyBorder="1" applyAlignment="1">
      <alignment horizontal="right" vertical="center" wrapText="1"/>
    </xf>
    <xf numFmtId="3" fontId="11" fillId="0" borderId="11" xfId="0" applyNumberFormat="1" applyFont="1" applyBorder="1" applyAlignment="1">
      <alignment/>
    </xf>
    <xf numFmtId="0" fontId="6" fillId="0" borderId="12" xfId="0" applyFont="1" applyBorder="1" applyAlignment="1">
      <alignment horizontal="left" vertical="center" wrapText="1"/>
    </xf>
    <xf numFmtId="3" fontId="6" fillId="0" borderId="11" xfId="0" applyNumberFormat="1" applyFont="1" applyBorder="1" applyAlignment="1">
      <alignment horizontal="right" vertical="center" wrapText="1"/>
    </xf>
    <xf numFmtId="3" fontId="6" fillId="0" borderId="11" xfId="0" applyNumberFormat="1" applyFont="1" applyBorder="1" applyAlignment="1">
      <alignment/>
    </xf>
    <xf numFmtId="3" fontId="12" fillId="0" borderId="18" xfId="0" applyNumberFormat="1" applyFont="1" applyBorder="1" applyAlignment="1">
      <alignment horizontal="right" vertical="center" wrapText="1"/>
    </xf>
    <xf numFmtId="3" fontId="12" fillId="0" borderId="19" xfId="0" applyNumberFormat="1" applyFont="1" applyBorder="1" applyAlignment="1">
      <alignment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4" fillId="0" borderId="0" xfId="0" applyFont="1" applyAlignment="1">
      <alignment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3" fontId="16" fillId="0" borderId="11" xfId="0" applyNumberFormat="1" applyFont="1" applyBorder="1" applyAlignment="1">
      <alignment horizontal="right" vertical="center" wrapText="1"/>
    </xf>
    <xf numFmtId="0" fontId="16" fillId="0" borderId="11" xfId="0" applyFont="1" applyBorder="1" applyAlignment="1">
      <alignment vertical="center" wrapText="1"/>
    </xf>
    <xf numFmtId="0" fontId="16" fillId="0" borderId="11" xfId="0" applyFont="1" applyBorder="1" applyAlignment="1">
      <alignment horizontal="left" vertical="center" wrapText="1"/>
    </xf>
    <xf numFmtId="0" fontId="17" fillId="0" borderId="0" xfId="0" applyFont="1" applyBorder="1" applyAlignment="1">
      <alignment vertical="center" wrapText="1"/>
    </xf>
    <xf numFmtId="3" fontId="17" fillId="0" borderId="0" xfId="0" applyNumberFormat="1" applyFont="1" applyBorder="1" applyAlignment="1">
      <alignment horizontal="right" vertical="center" wrapText="1"/>
    </xf>
    <xf numFmtId="0" fontId="1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 vertical="top" wrapText="1"/>
    </xf>
    <xf numFmtId="3" fontId="12" fillId="0" borderId="11" xfId="0" applyNumberFormat="1" applyFont="1" applyBorder="1" applyAlignment="1">
      <alignment horizontal="right" vertical="top" wrapText="1"/>
    </xf>
    <xf numFmtId="3" fontId="12" fillId="0" borderId="11" xfId="0" applyNumberFormat="1" applyFont="1" applyBorder="1" applyAlignment="1">
      <alignment/>
    </xf>
    <xf numFmtId="0" fontId="13" fillId="0" borderId="11" xfId="0" applyFont="1" applyBorder="1" applyAlignment="1">
      <alignment vertical="top" wrapText="1"/>
    </xf>
    <xf numFmtId="3" fontId="13" fillId="0" borderId="11" xfId="0" applyNumberFormat="1" applyFont="1" applyBorder="1" applyAlignment="1">
      <alignment horizontal="right" vertical="top" wrapText="1"/>
    </xf>
    <xf numFmtId="3" fontId="13" fillId="0" borderId="4" xfId="0" applyNumberFormat="1" applyFont="1" applyBorder="1" applyAlignment="1">
      <alignment horizontal="right" vertical="top" wrapText="1"/>
    </xf>
    <xf numFmtId="3" fontId="13" fillId="0" borderId="11" xfId="0" applyNumberFormat="1" applyFont="1" applyBorder="1" applyAlignment="1">
      <alignment/>
    </xf>
    <xf numFmtId="0" fontId="13" fillId="0" borderId="11" xfId="0" applyFont="1" applyFill="1" applyBorder="1" applyAlignment="1">
      <alignment/>
    </xf>
    <xf numFmtId="0" fontId="20" fillId="0" borderId="11" xfId="0" applyFont="1" applyBorder="1" applyAlignment="1">
      <alignment vertical="top" wrapText="1"/>
    </xf>
    <xf numFmtId="3" fontId="20" fillId="0" borderId="11" xfId="0" applyNumberFormat="1" applyFont="1" applyBorder="1" applyAlignment="1">
      <alignment horizontal="right" vertical="top" wrapText="1"/>
    </xf>
    <xf numFmtId="0" fontId="19" fillId="0" borderId="11" xfId="0" applyFont="1" applyBorder="1" applyAlignment="1">
      <alignment vertical="top" wrapText="1"/>
    </xf>
    <xf numFmtId="3" fontId="19" fillId="0" borderId="11" xfId="0" applyNumberFormat="1" applyFont="1" applyBorder="1" applyAlignment="1">
      <alignment horizontal="right" vertical="top" wrapText="1"/>
    </xf>
    <xf numFmtId="0" fontId="13" fillId="0" borderId="0" xfId="0" applyFont="1" applyAlignment="1">
      <alignment/>
    </xf>
    <xf numFmtId="0" fontId="14" fillId="0" borderId="0" xfId="0" applyFont="1" applyBorder="1" applyAlignment="1">
      <alignment/>
    </xf>
    <xf numFmtId="3" fontId="20" fillId="0" borderId="4" xfId="0" applyNumberFormat="1" applyFont="1" applyBorder="1" applyAlignment="1">
      <alignment horizontal="right" vertical="top" wrapText="1"/>
    </xf>
    <xf numFmtId="0" fontId="13" fillId="0" borderId="11" xfId="0" applyFont="1" applyBorder="1" applyAlignment="1">
      <alignment/>
    </xf>
    <xf numFmtId="3" fontId="19" fillId="0" borderId="11" xfId="0" applyNumberFormat="1" applyFont="1" applyBorder="1" applyAlignment="1">
      <alignment/>
    </xf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right" vertical="top" wrapText="1"/>
    </xf>
    <xf numFmtId="0" fontId="21" fillId="0" borderId="11" xfId="0" applyFont="1" applyBorder="1" applyAlignment="1">
      <alignment vertical="top" wrapText="1"/>
    </xf>
    <xf numFmtId="3" fontId="21" fillId="0" borderId="11" xfId="0" applyNumberFormat="1" applyFont="1" applyBorder="1" applyAlignment="1">
      <alignment horizontal="right" vertical="top" wrapText="1"/>
    </xf>
    <xf numFmtId="3" fontId="21" fillId="0" borderId="4" xfId="0" applyNumberFormat="1" applyFont="1" applyBorder="1" applyAlignment="1">
      <alignment horizontal="right" vertical="top" wrapText="1"/>
    </xf>
    <xf numFmtId="3" fontId="21" fillId="0" borderId="1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workbookViewId="0" topLeftCell="A4">
      <selection activeCell="B43" sqref="B43"/>
    </sheetView>
  </sheetViews>
  <sheetFormatPr defaultColWidth="9.140625" defaultRowHeight="12.75"/>
  <cols>
    <col min="1" max="1" width="4.28125" style="0" customWidth="1"/>
    <col min="2" max="2" width="51.7109375" style="0" customWidth="1"/>
    <col min="3" max="3" width="14.8515625" style="0" customWidth="1"/>
    <col min="4" max="5" width="11.7109375" style="0" customWidth="1"/>
    <col min="6" max="6" width="12.7109375" style="0" customWidth="1"/>
    <col min="7" max="7" width="13.8515625" style="0" customWidth="1"/>
    <col min="8" max="8" width="17.7109375" style="0" customWidth="1"/>
    <col min="9" max="9" width="12.8515625" style="48" customWidth="1"/>
  </cols>
  <sheetData>
    <row r="1" spans="1:9" ht="21" customHeight="1">
      <c r="A1" s="3" t="s">
        <v>17</v>
      </c>
      <c r="B1" s="5" t="s">
        <v>0</v>
      </c>
      <c r="C1" s="5" t="s">
        <v>1</v>
      </c>
      <c r="D1" s="7"/>
      <c r="E1" s="8"/>
      <c r="F1" s="9" t="s">
        <v>2</v>
      </c>
      <c r="G1" s="8"/>
      <c r="H1" s="8"/>
      <c r="I1" s="10"/>
    </row>
    <row r="2" spans="1:9" ht="15" customHeight="1">
      <c r="A2" s="28"/>
      <c r="B2" s="6"/>
      <c r="C2" s="6"/>
      <c r="D2" s="5" t="s">
        <v>3</v>
      </c>
      <c r="E2" s="5" t="s">
        <v>5</v>
      </c>
      <c r="F2" s="5" t="s">
        <v>13</v>
      </c>
      <c r="G2" s="5" t="s">
        <v>15</v>
      </c>
      <c r="H2" s="5" t="s">
        <v>6</v>
      </c>
      <c r="I2" s="5" t="s">
        <v>9</v>
      </c>
    </row>
    <row r="3" spans="1:9" ht="15" customHeight="1">
      <c r="A3" s="28"/>
      <c r="B3" s="29"/>
      <c r="C3" s="6"/>
      <c r="D3" s="6" t="s">
        <v>4</v>
      </c>
      <c r="E3" s="6" t="s">
        <v>11</v>
      </c>
      <c r="F3" s="6" t="s">
        <v>14</v>
      </c>
      <c r="G3" s="6" t="s">
        <v>16</v>
      </c>
      <c r="H3" s="6" t="s">
        <v>7</v>
      </c>
      <c r="I3" s="6" t="s">
        <v>8</v>
      </c>
    </row>
    <row r="4" spans="1:9" ht="15" customHeight="1">
      <c r="A4" s="1"/>
      <c r="B4" s="30"/>
      <c r="C4" s="12"/>
      <c r="D4" s="12"/>
      <c r="E4" s="12" t="s">
        <v>12</v>
      </c>
      <c r="F4" s="12" t="s">
        <v>7</v>
      </c>
      <c r="G4" s="12" t="s">
        <v>10</v>
      </c>
      <c r="H4" s="12"/>
      <c r="I4" s="12"/>
    </row>
    <row r="5" spans="1:9" ht="12.75" customHeight="1">
      <c r="A5" s="31" t="s">
        <v>18</v>
      </c>
      <c r="B5" s="34" t="s">
        <v>37</v>
      </c>
      <c r="C5" s="36"/>
      <c r="D5" s="37"/>
      <c r="E5" s="37"/>
      <c r="F5" s="37"/>
      <c r="G5" s="37"/>
      <c r="H5" s="37"/>
      <c r="I5" s="36"/>
    </row>
    <row r="6" spans="1:9" s="41" customFormat="1" ht="12.75" customHeight="1">
      <c r="A6" s="49"/>
      <c r="B6" s="50" t="s">
        <v>35</v>
      </c>
      <c r="C6" s="51"/>
      <c r="D6" s="51"/>
      <c r="E6" s="51"/>
      <c r="F6" s="51"/>
      <c r="G6" s="51"/>
      <c r="H6" s="51"/>
      <c r="I6" s="51"/>
    </row>
    <row r="7" spans="1:9" ht="12.75">
      <c r="A7" s="32"/>
      <c r="B7" s="35" t="s">
        <v>38</v>
      </c>
      <c r="C7" s="38">
        <v>555000</v>
      </c>
      <c r="D7" s="39"/>
      <c r="E7" s="39"/>
      <c r="F7" s="39"/>
      <c r="G7" s="39"/>
      <c r="H7" s="39"/>
      <c r="I7" s="38"/>
    </row>
    <row r="8" spans="1:9" ht="12.75" customHeight="1">
      <c r="A8" s="31" t="s">
        <v>19</v>
      </c>
      <c r="B8" s="14" t="s">
        <v>53</v>
      </c>
      <c r="C8" s="36"/>
      <c r="D8" s="37"/>
      <c r="E8" s="37"/>
      <c r="F8" s="37"/>
      <c r="G8" s="37"/>
      <c r="H8" s="37"/>
      <c r="I8" s="36"/>
    </row>
    <row r="9" spans="1:9" ht="12.75">
      <c r="A9" s="32"/>
      <c r="B9" s="46" t="s">
        <v>39</v>
      </c>
      <c r="C9" s="38">
        <v>-277500</v>
      </c>
      <c r="D9" s="39"/>
      <c r="E9" s="39"/>
      <c r="F9" s="39"/>
      <c r="G9" s="39"/>
      <c r="H9" s="39"/>
      <c r="I9" s="38">
        <f>SUM(D9:H9)</f>
        <v>0</v>
      </c>
    </row>
    <row r="10" spans="1:9" ht="12.75">
      <c r="A10" s="31" t="s">
        <v>26</v>
      </c>
      <c r="B10" s="34" t="s">
        <v>40</v>
      </c>
      <c r="C10" s="22"/>
      <c r="D10" s="19"/>
      <c r="E10" s="25"/>
      <c r="F10" s="19"/>
      <c r="G10" s="25"/>
      <c r="H10" s="19"/>
      <c r="I10" s="22"/>
    </row>
    <row r="11" spans="1:9" ht="12.75">
      <c r="A11" s="32"/>
      <c r="B11" s="35" t="s">
        <v>39</v>
      </c>
      <c r="C11" s="23">
        <v>-277500</v>
      </c>
      <c r="D11" s="17"/>
      <c r="E11" s="26"/>
      <c r="F11" s="17"/>
      <c r="G11" s="26"/>
      <c r="H11" s="17"/>
      <c r="I11" s="23"/>
    </row>
    <row r="12" spans="1:9" ht="12.75">
      <c r="A12" s="33" t="s">
        <v>27</v>
      </c>
      <c r="B12" s="13" t="s">
        <v>34</v>
      </c>
      <c r="C12" s="24"/>
      <c r="D12" s="4"/>
      <c r="E12" s="27"/>
      <c r="F12" s="4"/>
      <c r="G12" s="27"/>
      <c r="H12" s="4"/>
      <c r="I12" s="24"/>
    </row>
    <row r="13" spans="1:9" s="41" customFormat="1" ht="12.75">
      <c r="A13" s="52"/>
      <c r="B13" s="53" t="s">
        <v>35</v>
      </c>
      <c r="C13" s="54"/>
      <c r="D13" s="55"/>
      <c r="E13" s="54"/>
      <c r="F13" s="55"/>
      <c r="G13" s="54"/>
      <c r="H13" s="55"/>
      <c r="I13" s="54"/>
    </row>
    <row r="14" spans="1:9" ht="12.75">
      <c r="A14" s="11"/>
      <c r="B14" s="20" t="s">
        <v>41</v>
      </c>
      <c r="C14" s="23">
        <v>65000</v>
      </c>
      <c r="D14" s="17"/>
      <c r="E14" s="26"/>
      <c r="F14" s="17"/>
      <c r="G14" s="26"/>
      <c r="H14" s="17"/>
      <c r="I14" s="23"/>
    </row>
    <row r="15" spans="1:9" ht="12.75">
      <c r="A15" s="33" t="s">
        <v>28</v>
      </c>
      <c r="B15" s="13" t="s">
        <v>51</v>
      </c>
      <c r="C15" s="24"/>
      <c r="D15" s="4"/>
      <c r="E15" s="27"/>
      <c r="F15" s="4"/>
      <c r="G15" s="27"/>
      <c r="H15" s="4"/>
      <c r="I15" s="24"/>
    </row>
    <row r="16" spans="1:9" s="41" customFormat="1" ht="12.75">
      <c r="A16" s="52"/>
      <c r="B16" s="53" t="s">
        <v>52</v>
      </c>
      <c r="C16" s="54"/>
      <c r="D16" s="55"/>
      <c r="E16" s="54"/>
      <c r="F16" s="55"/>
      <c r="G16" s="54"/>
      <c r="H16" s="55"/>
      <c r="I16" s="54"/>
    </row>
    <row r="17" spans="1:9" ht="12.75">
      <c r="A17" s="11"/>
      <c r="B17" s="20" t="s">
        <v>42</v>
      </c>
      <c r="C17" s="23"/>
      <c r="D17" s="17"/>
      <c r="E17" s="26"/>
      <c r="F17" s="17">
        <v>65000</v>
      </c>
      <c r="G17" s="26"/>
      <c r="H17" s="17"/>
      <c r="I17" s="38">
        <f>SUM(D17:H17)</f>
        <v>65000</v>
      </c>
    </row>
    <row r="18" spans="1:9" ht="12.75">
      <c r="A18" s="40" t="s">
        <v>29</v>
      </c>
      <c r="B18" s="13" t="s">
        <v>34</v>
      </c>
      <c r="C18" s="24"/>
      <c r="D18" s="4"/>
      <c r="E18" s="27"/>
      <c r="F18" s="4"/>
      <c r="G18" s="27"/>
      <c r="H18" s="4"/>
      <c r="I18" s="24"/>
    </row>
    <row r="19" spans="1:9" s="41" customFormat="1" ht="12.75">
      <c r="A19" s="52"/>
      <c r="B19" s="56" t="s">
        <v>35</v>
      </c>
      <c r="C19" s="54"/>
      <c r="D19" s="55"/>
      <c r="E19" s="54"/>
      <c r="F19" s="55"/>
      <c r="G19" s="54"/>
      <c r="H19" s="55"/>
      <c r="I19" s="54"/>
    </row>
    <row r="20" spans="1:9" ht="12.75">
      <c r="A20" s="11"/>
      <c r="B20" s="15" t="s">
        <v>43</v>
      </c>
      <c r="C20" s="23">
        <v>955500</v>
      </c>
      <c r="D20" s="17"/>
      <c r="E20" s="26"/>
      <c r="F20" s="17"/>
      <c r="G20" s="26"/>
      <c r="H20" s="17"/>
      <c r="I20" s="38">
        <f>SUM(D20:H20)</f>
        <v>0</v>
      </c>
    </row>
    <row r="21" spans="1:9" ht="12.75">
      <c r="A21" s="33" t="s">
        <v>30</v>
      </c>
      <c r="B21" s="18" t="s">
        <v>44</v>
      </c>
      <c r="C21" s="24"/>
      <c r="D21" s="4"/>
      <c r="E21" s="27"/>
      <c r="F21" s="4"/>
      <c r="G21" s="27"/>
      <c r="H21" s="4"/>
      <c r="I21" s="24"/>
    </row>
    <row r="22" spans="1:9" ht="12.75">
      <c r="A22" s="11"/>
      <c r="B22" s="20" t="s">
        <v>45</v>
      </c>
      <c r="C22" s="23"/>
      <c r="D22" s="17"/>
      <c r="E22" s="26"/>
      <c r="F22" s="17"/>
      <c r="G22" s="26"/>
      <c r="H22" s="17">
        <v>955500</v>
      </c>
      <c r="I22" s="38">
        <f>SUM(D22:H22)</f>
        <v>955500</v>
      </c>
    </row>
    <row r="23" spans="1:9" ht="12.75">
      <c r="A23" s="33" t="s">
        <v>20</v>
      </c>
      <c r="B23" s="21" t="s">
        <v>54</v>
      </c>
      <c r="C23" s="24"/>
      <c r="D23" s="4"/>
      <c r="E23" s="27"/>
      <c r="F23" s="4"/>
      <c r="G23" s="27"/>
      <c r="H23" s="4"/>
      <c r="I23" s="24"/>
    </row>
    <row r="24" spans="1:9" ht="12.75">
      <c r="A24" s="11"/>
      <c r="B24" s="16" t="s">
        <v>46</v>
      </c>
      <c r="C24" s="23">
        <v>-203091000</v>
      </c>
      <c r="D24" s="17"/>
      <c r="E24" s="26"/>
      <c r="F24" s="17"/>
      <c r="G24" s="26"/>
      <c r="H24" s="17"/>
      <c r="I24" s="23"/>
    </row>
    <row r="25" spans="1:9" ht="15.75" customHeight="1">
      <c r="A25" s="33" t="s">
        <v>21</v>
      </c>
      <c r="B25" s="18" t="s">
        <v>54</v>
      </c>
      <c r="C25" s="24"/>
      <c r="D25" s="4"/>
      <c r="E25" s="27"/>
      <c r="F25" s="4"/>
      <c r="G25" s="27"/>
      <c r="H25" s="4"/>
      <c r="I25" s="24"/>
    </row>
    <row r="26" spans="1:9" ht="12.75">
      <c r="A26" s="11"/>
      <c r="B26" s="16" t="s">
        <v>47</v>
      </c>
      <c r="C26" s="23">
        <v>203091000</v>
      </c>
      <c r="D26" s="17"/>
      <c r="E26" s="26"/>
      <c r="F26" s="17"/>
      <c r="G26" s="26"/>
      <c r="H26" s="17"/>
      <c r="I26" s="38">
        <f>SUM(D26:H26)</f>
        <v>0</v>
      </c>
    </row>
    <row r="27" spans="1:9" ht="12.75">
      <c r="A27" s="33" t="s">
        <v>22</v>
      </c>
      <c r="B27" s="21" t="s">
        <v>31</v>
      </c>
      <c r="C27" s="24"/>
      <c r="D27" s="4"/>
      <c r="E27" s="27"/>
      <c r="F27" s="4"/>
      <c r="G27" s="27"/>
      <c r="H27" s="4"/>
      <c r="I27" s="24"/>
    </row>
    <row r="28" spans="1:9" ht="12.75">
      <c r="A28" s="11"/>
      <c r="B28" s="16" t="s">
        <v>48</v>
      </c>
      <c r="C28" s="23">
        <v>11443974</v>
      </c>
      <c r="D28" s="20"/>
      <c r="E28" s="11"/>
      <c r="F28" s="20"/>
      <c r="G28" s="11"/>
      <c r="H28" s="17"/>
      <c r="I28" s="23"/>
    </row>
    <row r="29" spans="1:9" ht="12.75">
      <c r="A29" s="33" t="s">
        <v>23</v>
      </c>
      <c r="B29" s="18" t="s">
        <v>31</v>
      </c>
      <c r="C29" s="24"/>
      <c r="D29" s="4"/>
      <c r="E29" s="27"/>
      <c r="F29" s="4"/>
      <c r="G29" s="27"/>
      <c r="H29" s="4"/>
      <c r="I29" s="24"/>
    </row>
    <row r="30" spans="1:9" ht="12.75">
      <c r="A30" s="11"/>
      <c r="B30" s="16" t="s">
        <v>49</v>
      </c>
      <c r="C30" s="23">
        <v>-11443974</v>
      </c>
      <c r="D30" s="17"/>
      <c r="E30" s="26"/>
      <c r="F30" s="17"/>
      <c r="G30" s="26"/>
      <c r="H30" s="17"/>
      <c r="I30" s="38">
        <f>SUM(D30:H30)</f>
        <v>0</v>
      </c>
    </row>
    <row r="31" spans="1:9" ht="12.75">
      <c r="A31" s="33" t="s">
        <v>24</v>
      </c>
      <c r="B31" s="21" t="s">
        <v>32</v>
      </c>
      <c r="C31" s="24"/>
      <c r="D31" s="4"/>
      <c r="E31" s="27"/>
      <c r="F31" s="4"/>
      <c r="G31" s="27"/>
      <c r="H31" s="4"/>
      <c r="I31" s="24"/>
    </row>
    <row r="32" spans="1:9" ht="12.75">
      <c r="A32" s="11"/>
      <c r="B32" s="16" t="s">
        <v>33</v>
      </c>
      <c r="C32" s="23">
        <v>1362000</v>
      </c>
      <c r="D32" s="17"/>
      <c r="E32" s="26"/>
      <c r="F32" s="17"/>
      <c r="G32" s="26"/>
      <c r="H32" s="17"/>
      <c r="I32" s="23"/>
    </row>
    <row r="33" spans="1:9" s="57" customFormat="1" ht="12.75">
      <c r="A33" s="40" t="s">
        <v>25</v>
      </c>
      <c r="B33" s="34" t="s">
        <v>32</v>
      </c>
      <c r="C33" s="22"/>
      <c r="D33" s="25"/>
      <c r="E33" s="25"/>
      <c r="F33" s="25"/>
      <c r="G33" s="25"/>
      <c r="H33" s="25"/>
      <c r="I33" s="22"/>
    </row>
    <row r="34" spans="1:9" s="57" customFormat="1" ht="12.75">
      <c r="A34" s="84"/>
      <c r="B34" s="82" t="s">
        <v>50</v>
      </c>
      <c r="C34" s="86"/>
      <c r="D34" s="78"/>
      <c r="E34" s="78"/>
      <c r="F34" s="78"/>
      <c r="G34" s="78"/>
      <c r="H34" s="80">
        <v>1362000</v>
      </c>
      <c r="I34" s="76">
        <f>SUM(D34:H34)</f>
        <v>1362000</v>
      </c>
    </row>
    <row r="35" spans="1:9" s="57" customFormat="1" ht="12.75">
      <c r="A35" s="85"/>
      <c r="B35" s="83"/>
      <c r="C35" s="87"/>
      <c r="D35" s="79"/>
      <c r="E35" s="79"/>
      <c r="F35" s="79"/>
      <c r="G35" s="79"/>
      <c r="H35" s="81"/>
      <c r="I35" s="77"/>
    </row>
    <row r="36" spans="1:9" s="57" customFormat="1" ht="12.75">
      <c r="A36" s="64" t="s">
        <v>55</v>
      </c>
      <c r="B36" s="74" t="s">
        <v>58</v>
      </c>
      <c r="C36" s="66"/>
      <c r="D36" s="60"/>
      <c r="E36" s="60"/>
      <c r="F36" s="60"/>
      <c r="G36" s="60"/>
      <c r="H36" s="62"/>
      <c r="I36" s="58"/>
    </row>
    <row r="37" spans="1:9" s="57" customFormat="1" ht="12.75">
      <c r="A37" s="64"/>
      <c r="B37" s="75" t="s">
        <v>56</v>
      </c>
      <c r="C37" s="66"/>
      <c r="D37" s="62">
        <v>549000</v>
      </c>
      <c r="E37" s="60"/>
      <c r="F37" s="60"/>
      <c r="G37" s="60"/>
      <c r="H37" s="62"/>
      <c r="I37" s="58"/>
    </row>
    <row r="38" spans="1:9" s="57" customFormat="1" ht="12.75">
      <c r="A38" s="65"/>
      <c r="B38" s="57" t="s">
        <v>57</v>
      </c>
      <c r="C38" s="67"/>
      <c r="D38" s="63">
        <v>-549000</v>
      </c>
      <c r="E38" s="61"/>
      <c r="F38" s="61"/>
      <c r="G38" s="61"/>
      <c r="H38" s="63"/>
      <c r="I38" s="59"/>
    </row>
    <row r="39" spans="1:9" s="45" customFormat="1" ht="15.75">
      <c r="A39" s="42"/>
      <c r="B39" s="43" t="s">
        <v>36</v>
      </c>
      <c r="C39" s="44">
        <f aca="true" t="shared" si="0" ref="C39:H39">SUM(C5:C38)</f>
        <v>2382500</v>
      </c>
      <c r="D39" s="44">
        <f t="shared" si="0"/>
        <v>0</v>
      </c>
      <c r="E39" s="44">
        <f t="shared" si="0"/>
        <v>0</v>
      </c>
      <c r="F39" s="44">
        <f t="shared" si="0"/>
        <v>65000</v>
      </c>
      <c r="G39" s="44">
        <f t="shared" si="0"/>
        <v>0</v>
      </c>
      <c r="H39" s="44">
        <f t="shared" si="0"/>
        <v>2317500</v>
      </c>
      <c r="I39" s="44">
        <f>SUM(I5:I35)</f>
        <v>2382500</v>
      </c>
    </row>
    <row r="40" spans="3:9" ht="12.75">
      <c r="C40" s="2"/>
      <c r="D40" s="2"/>
      <c r="E40" s="2"/>
      <c r="F40" s="2"/>
      <c r="G40" s="2"/>
      <c r="H40" s="2"/>
      <c r="I40" s="47"/>
    </row>
    <row r="41" spans="3:9" ht="12.75">
      <c r="C41" s="2"/>
      <c r="D41" s="2"/>
      <c r="E41" s="2"/>
      <c r="F41" s="2"/>
      <c r="G41" s="2"/>
      <c r="H41" s="2"/>
      <c r="I41" s="47"/>
    </row>
    <row r="42" spans="3:9" ht="12.75">
      <c r="C42" s="2"/>
      <c r="D42" s="2"/>
      <c r="E42" s="2"/>
      <c r="F42" s="2"/>
      <c r="G42" s="2"/>
      <c r="H42" s="2"/>
      <c r="I42" s="47"/>
    </row>
    <row r="43" spans="3:9" ht="12.75">
      <c r="C43" s="2"/>
      <c r="D43" s="2"/>
      <c r="E43" s="2"/>
      <c r="F43" s="2"/>
      <c r="G43" s="2"/>
      <c r="H43" s="2"/>
      <c r="I43" s="47"/>
    </row>
    <row r="44" spans="3:9" ht="12.75">
      <c r="C44" s="2"/>
      <c r="D44" s="2"/>
      <c r="E44" s="2"/>
      <c r="F44" s="2"/>
      <c r="G44" s="2"/>
      <c r="H44" s="2"/>
      <c r="I44" s="47"/>
    </row>
    <row r="45" spans="3:9" ht="12.75">
      <c r="C45" s="2"/>
      <c r="D45" s="2"/>
      <c r="E45" s="2"/>
      <c r="F45" s="2"/>
      <c r="G45" s="2"/>
      <c r="H45" s="2"/>
      <c r="I45" s="47"/>
    </row>
    <row r="46" spans="3:9" ht="12.75">
      <c r="C46" s="2"/>
      <c r="D46" s="2"/>
      <c r="E46" s="2"/>
      <c r="F46" s="2"/>
      <c r="G46" s="2"/>
      <c r="H46" s="2"/>
      <c r="I46" s="47"/>
    </row>
    <row r="47" spans="3:9" ht="12.75">
      <c r="C47" s="2"/>
      <c r="D47" s="2"/>
      <c r="E47" s="2"/>
      <c r="F47" s="2"/>
      <c r="G47" s="2"/>
      <c r="H47" s="2"/>
      <c r="I47" s="47"/>
    </row>
    <row r="48" spans="3:9" ht="12.75">
      <c r="C48" s="2"/>
      <c r="D48" s="2"/>
      <c r="E48" s="2"/>
      <c r="F48" s="2"/>
      <c r="G48" s="2"/>
      <c r="H48" s="2"/>
      <c r="I48" s="47"/>
    </row>
    <row r="49" spans="3:9" ht="12.75">
      <c r="C49" s="2"/>
      <c r="D49" s="2"/>
      <c r="E49" s="2"/>
      <c r="F49" s="2"/>
      <c r="G49" s="2"/>
      <c r="H49" s="2"/>
      <c r="I49" s="47"/>
    </row>
    <row r="50" spans="3:9" ht="12.75">
      <c r="C50" s="2"/>
      <c r="D50" s="2"/>
      <c r="E50" s="2"/>
      <c r="F50" s="2"/>
      <c r="G50" s="2"/>
      <c r="H50" s="2"/>
      <c r="I50" s="47"/>
    </row>
    <row r="51" spans="3:9" ht="12.75">
      <c r="C51" s="2"/>
      <c r="D51" s="2"/>
      <c r="E51" s="2"/>
      <c r="F51" s="2"/>
      <c r="G51" s="2"/>
      <c r="H51" s="2"/>
      <c r="I51" s="47"/>
    </row>
    <row r="52" spans="3:9" ht="12.75">
      <c r="C52" s="2"/>
      <c r="D52" s="2"/>
      <c r="E52" s="2"/>
      <c r="F52" s="2"/>
      <c r="G52" s="2"/>
      <c r="H52" s="2"/>
      <c r="I52" s="47"/>
    </row>
    <row r="53" spans="3:9" ht="12.75">
      <c r="C53" s="2"/>
      <c r="D53" s="2"/>
      <c r="E53" s="2"/>
      <c r="F53" s="2"/>
      <c r="G53" s="2"/>
      <c r="H53" s="2"/>
      <c r="I53" s="47"/>
    </row>
    <row r="54" spans="3:9" ht="12.75">
      <c r="C54" s="2"/>
      <c r="D54" s="2"/>
      <c r="E54" s="2"/>
      <c r="F54" s="2"/>
      <c r="G54" s="2"/>
      <c r="H54" s="2"/>
      <c r="I54" s="47"/>
    </row>
    <row r="55" spans="3:9" ht="12.75">
      <c r="C55" s="2"/>
      <c r="D55" s="2"/>
      <c r="E55" s="2"/>
      <c r="F55" s="2"/>
      <c r="G55" s="2"/>
      <c r="H55" s="2"/>
      <c r="I55" s="47"/>
    </row>
    <row r="56" spans="3:9" ht="12.75">
      <c r="C56" s="2"/>
      <c r="D56" s="2"/>
      <c r="E56" s="2"/>
      <c r="F56" s="2"/>
      <c r="G56" s="2"/>
      <c r="H56" s="2"/>
      <c r="I56" s="47"/>
    </row>
    <row r="57" spans="3:9" ht="12.75">
      <c r="C57" s="2"/>
      <c r="D57" s="2"/>
      <c r="E57" s="2"/>
      <c r="F57" s="2"/>
      <c r="G57" s="2"/>
      <c r="H57" s="2"/>
      <c r="I57" s="47"/>
    </row>
    <row r="58" spans="3:9" ht="12.75">
      <c r="C58" s="2"/>
      <c r="D58" s="2"/>
      <c r="E58" s="2"/>
      <c r="F58" s="2"/>
      <c r="G58" s="2"/>
      <c r="H58" s="2"/>
      <c r="I58" s="47"/>
    </row>
    <row r="59" spans="3:9" ht="12.75">
      <c r="C59" s="2"/>
      <c r="D59" s="2"/>
      <c r="E59" s="2"/>
      <c r="F59" s="2"/>
      <c r="G59" s="2"/>
      <c r="H59" s="2"/>
      <c r="I59" s="47"/>
    </row>
    <row r="60" spans="3:9" ht="12.75">
      <c r="C60" s="2"/>
      <c r="D60" s="2"/>
      <c r="E60" s="2"/>
      <c r="F60" s="2"/>
      <c r="G60" s="2"/>
      <c r="H60" s="2"/>
      <c r="I60" s="47"/>
    </row>
    <row r="61" spans="3:9" ht="12.75">
      <c r="C61" s="2"/>
      <c r="D61" s="2"/>
      <c r="E61" s="2"/>
      <c r="F61" s="2"/>
      <c r="G61" s="2"/>
      <c r="H61" s="2"/>
      <c r="I61" s="47"/>
    </row>
    <row r="62" spans="3:9" ht="12.75">
      <c r="C62" s="2"/>
      <c r="D62" s="2"/>
      <c r="E62" s="2"/>
      <c r="F62" s="2"/>
      <c r="G62" s="2"/>
      <c r="H62" s="2"/>
      <c r="I62" s="47"/>
    </row>
    <row r="63" spans="3:9" ht="12.75">
      <c r="C63" s="2"/>
      <c r="D63" s="2"/>
      <c r="E63" s="2"/>
      <c r="F63" s="2"/>
      <c r="G63" s="2"/>
      <c r="H63" s="2"/>
      <c r="I63" s="47"/>
    </row>
    <row r="64" spans="3:9" ht="12.75">
      <c r="C64" s="2"/>
      <c r="D64" s="2"/>
      <c r="E64" s="2"/>
      <c r="F64" s="2"/>
      <c r="G64" s="2"/>
      <c r="H64" s="2"/>
      <c r="I64" s="47"/>
    </row>
    <row r="65" spans="3:9" ht="12.75">
      <c r="C65" s="2"/>
      <c r="D65" s="2"/>
      <c r="E65" s="2"/>
      <c r="F65" s="2"/>
      <c r="G65" s="2"/>
      <c r="H65" s="2"/>
      <c r="I65" s="47"/>
    </row>
    <row r="66" spans="3:9" ht="12.75">
      <c r="C66" s="2"/>
      <c r="D66" s="2"/>
      <c r="E66" s="2"/>
      <c r="F66" s="2"/>
      <c r="G66" s="2"/>
      <c r="H66" s="2"/>
      <c r="I66" s="47"/>
    </row>
    <row r="67" spans="3:9" ht="12.75">
      <c r="C67" s="2"/>
      <c r="D67" s="2"/>
      <c r="E67" s="2"/>
      <c r="F67" s="2"/>
      <c r="G67" s="2"/>
      <c r="H67" s="2"/>
      <c r="I67" s="47"/>
    </row>
    <row r="68" spans="3:9" ht="12.75">
      <c r="C68" s="2"/>
      <c r="D68" s="2"/>
      <c r="E68" s="2"/>
      <c r="F68" s="2"/>
      <c r="G68" s="2"/>
      <c r="H68" s="2"/>
      <c r="I68" s="47"/>
    </row>
    <row r="69" spans="3:9" ht="12.75">
      <c r="C69" s="2"/>
      <c r="D69" s="2"/>
      <c r="E69" s="2"/>
      <c r="F69" s="2"/>
      <c r="G69" s="2"/>
      <c r="H69" s="2"/>
      <c r="I69" s="47"/>
    </row>
    <row r="70" spans="3:9" ht="12.75">
      <c r="C70" s="2"/>
      <c r="D70" s="2"/>
      <c r="E70" s="2"/>
      <c r="F70" s="2"/>
      <c r="G70" s="2"/>
      <c r="H70" s="2"/>
      <c r="I70" s="47"/>
    </row>
    <row r="71" spans="3:9" ht="12.75">
      <c r="C71" s="2"/>
      <c r="D71" s="2"/>
      <c r="E71" s="2"/>
      <c r="F71" s="2"/>
      <c r="G71" s="2"/>
      <c r="H71" s="2"/>
      <c r="I71" s="47"/>
    </row>
    <row r="72" spans="3:9" ht="12.75">
      <c r="C72" s="2"/>
      <c r="D72" s="2"/>
      <c r="E72" s="2"/>
      <c r="F72" s="2"/>
      <c r="G72" s="2"/>
      <c r="H72" s="2"/>
      <c r="I72" s="47"/>
    </row>
    <row r="73" spans="3:9" ht="12.75">
      <c r="C73" s="2"/>
      <c r="D73" s="2"/>
      <c r="E73" s="2"/>
      <c r="F73" s="2"/>
      <c r="G73" s="2"/>
      <c r="H73" s="2"/>
      <c r="I73" s="47"/>
    </row>
    <row r="74" spans="3:9" ht="12.75">
      <c r="C74" s="2"/>
      <c r="D74" s="2"/>
      <c r="E74" s="2"/>
      <c r="F74" s="2"/>
      <c r="G74" s="2"/>
      <c r="H74" s="2"/>
      <c r="I74" s="47"/>
    </row>
    <row r="75" spans="3:9" ht="12.75">
      <c r="C75" s="2"/>
      <c r="D75" s="2"/>
      <c r="E75" s="2"/>
      <c r="F75" s="2"/>
      <c r="G75" s="2"/>
      <c r="H75" s="2"/>
      <c r="I75" s="47"/>
    </row>
  </sheetData>
  <mergeCells count="9">
    <mergeCell ref="B34:B35"/>
    <mergeCell ref="A34:A35"/>
    <mergeCell ref="C34:C35"/>
    <mergeCell ref="D34:D35"/>
    <mergeCell ref="I34:I35"/>
    <mergeCell ref="E34:E35"/>
    <mergeCell ref="F34:F35"/>
    <mergeCell ref="G34:G35"/>
    <mergeCell ref="H34:H3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2" r:id="rId1"/>
  <headerFooter alignWithMargins="0">
    <oddHeader>&amp;Rmelléklet a ____/2008. sz. önkormányzati rendelethez</oddHeader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E51"/>
  <sheetViews>
    <sheetView workbookViewId="0" topLeftCell="A25">
      <selection activeCell="G13" sqref="G13"/>
    </sheetView>
  </sheetViews>
  <sheetFormatPr defaultColWidth="9.140625" defaultRowHeight="12.75"/>
  <cols>
    <col min="1" max="1" width="39.57421875" style="0" bestFit="1" customWidth="1"/>
    <col min="2" max="3" width="12.7109375" style="0" bestFit="1" customWidth="1"/>
    <col min="5" max="5" width="12.7109375" style="0" bestFit="1" customWidth="1"/>
  </cols>
  <sheetData>
    <row r="2" spans="2:5" ht="31.5">
      <c r="B2" s="88"/>
      <c r="C2" s="88"/>
      <c r="E2" s="89" t="s">
        <v>59</v>
      </c>
    </row>
    <row r="3" spans="2:3" ht="15">
      <c r="B3" s="88"/>
      <c r="C3" s="88"/>
    </row>
    <row r="4" spans="1:5" ht="20.25">
      <c r="A4" s="90" t="s">
        <v>60</v>
      </c>
      <c r="B4" s="90"/>
      <c r="C4" s="90"/>
      <c r="D4" s="90"/>
      <c r="E4" s="90"/>
    </row>
    <row r="5" spans="1:4" ht="19.5">
      <c r="A5" s="91"/>
      <c r="B5" s="91"/>
      <c r="C5" s="91"/>
      <c r="D5" s="92"/>
    </row>
    <row r="6" spans="1:5" ht="19.5">
      <c r="A6" s="93" t="s">
        <v>61</v>
      </c>
      <c r="B6" s="93"/>
      <c r="C6" s="93"/>
      <c r="D6" s="93"/>
      <c r="E6" s="93"/>
    </row>
    <row r="7" ht="19.5">
      <c r="A7" s="94" t="s">
        <v>62</v>
      </c>
    </row>
    <row r="8" spans="1:3" ht="19.5">
      <c r="A8" s="93"/>
      <c r="B8" s="93"/>
      <c r="C8" s="95"/>
    </row>
    <row r="9" spans="4:5" ht="13.5" thickBot="1">
      <c r="D9" s="96" t="s">
        <v>63</v>
      </c>
      <c r="E9" s="96"/>
    </row>
    <row r="10" spans="1:5" ht="39" customHeight="1">
      <c r="A10" s="97" t="s">
        <v>64</v>
      </c>
      <c r="B10" s="98" t="s">
        <v>65</v>
      </c>
      <c r="C10" s="98" t="s">
        <v>66</v>
      </c>
      <c r="D10" s="98" t="s">
        <v>67</v>
      </c>
      <c r="E10" s="99" t="s">
        <v>68</v>
      </c>
    </row>
    <row r="11" spans="1:5" ht="19.5" customHeight="1">
      <c r="A11" s="100" t="s">
        <v>69</v>
      </c>
      <c r="B11" s="101">
        <f>+B12+B13</f>
        <v>91587</v>
      </c>
      <c r="C11" s="101">
        <f>+C12+C13</f>
        <v>91093</v>
      </c>
      <c r="D11" s="101">
        <f>+D12+D13</f>
        <v>-555</v>
      </c>
      <c r="E11" s="102">
        <f>SUM(C11+D11)</f>
        <v>90538</v>
      </c>
    </row>
    <row r="12" spans="1:5" ht="19.5" customHeight="1">
      <c r="A12" s="103" t="s">
        <v>70</v>
      </c>
      <c r="B12" s="104">
        <v>73976</v>
      </c>
      <c r="C12" s="104">
        <v>73482</v>
      </c>
      <c r="D12" s="104"/>
      <c r="E12" s="105">
        <f aca="true" t="shared" si="0" ref="E12:E38">SUM(C12+D12)</f>
        <v>73482</v>
      </c>
    </row>
    <row r="13" spans="1:5" ht="19.5" customHeight="1">
      <c r="A13" s="103" t="s">
        <v>71</v>
      </c>
      <c r="B13" s="104">
        <v>17611</v>
      </c>
      <c r="C13" s="104">
        <v>17611</v>
      </c>
      <c r="D13" s="104">
        <v>-555</v>
      </c>
      <c r="E13" s="105">
        <f>SUM(C13+D13)</f>
        <v>17056</v>
      </c>
    </row>
    <row r="14" spans="1:5" ht="19.5" customHeight="1">
      <c r="A14" s="100" t="s">
        <v>72</v>
      </c>
      <c r="B14" s="101">
        <f>SUM(B15:B22)</f>
        <v>372320</v>
      </c>
      <c r="C14" s="101">
        <f>SUM(C15:C22)</f>
        <v>372320</v>
      </c>
      <c r="D14" s="101">
        <f>SUM(D15:D22)</f>
        <v>0</v>
      </c>
      <c r="E14" s="102">
        <f>SUM(C14+D14)</f>
        <v>372320</v>
      </c>
    </row>
    <row r="15" spans="1:5" ht="19.5" customHeight="1">
      <c r="A15" s="103" t="s">
        <v>73</v>
      </c>
      <c r="B15" s="104">
        <v>142210</v>
      </c>
      <c r="C15" s="104">
        <v>142210</v>
      </c>
      <c r="D15" s="104"/>
      <c r="E15" s="105">
        <f t="shared" si="0"/>
        <v>142210</v>
      </c>
    </row>
    <row r="16" spans="1:5" ht="19.5" customHeight="1">
      <c r="A16" s="103" t="s">
        <v>74</v>
      </c>
      <c r="B16" s="104">
        <v>30</v>
      </c>
      <c r="C16" s="104">
        <v>30</v>
      </c>
      <c r="D16" s="104"/>
      <c r="E16" s="105">
        <f t="shared" si="0"/>
        <v>30</v>
      </c>
    </row>
    <row r="17" spans="1:5" ht="19.5" customHeight="1">
      <c r="A17" s="103" t="s">
        <v>75</v>
      </c>
      <c r="B17" s="104">
        <v>12575</v>
      </c>
      <c r="C17" s="104">
        <v>12575</v>
      </c>
      <c r="D17" s="104"/>
      <c r="E17" s="105">
        <f t="shared" si="0"/>
        <v>12575</v>
      </c>
    </row>
    <row r="18" spans="1:5" ht="19.5" customHeight="1">
      <c r="A18" s="103" t="s">
        <v>76</v>
      </c>
      <c r="B18" s="104">
        <v>200</v>
      </c>
      <c r="C18" s="104">
        <v>200</v>
      </c>
      <c r="D18" s="104"/>
      <c r="E18" s="105">
        <f t="shared" si="0"/>
        <v>200</v>
      </c>
    </row>
    <row r="19" spans="1:5" ht="19.5" customHeight="1">
      <c r="A19" s="103" t="s">
        <v>77</v>
      </c>
      <c r="B19" s="104">
        <v>29154</v>
      </c>
      <c r="C19" s="104">
        <v>29154</v>
      </c>
      <c r="D19" s="104"/>
      <c r="E19" s="105">
        <f t="shared" si="0"/>
        <v>29154</v>
      </c>
    </row>
    <row r="20" spans="1:5" ht="19.5" customHeight="1">
      <c r="A20" s="103" t="s">
        <v>78</v>
      </c>
      <c r="B20" s="104">
        <v>260</v>
      </c>
      <c r="C20" s="104">
        <v>260</v>
      </c>
      <c r="D20" s="104"/>
      <c r="E20" s="105">
        <f t="shared" si="0"/>
        <v>260</v>
      </c>
    </row>
    <row r="21" spans="1:5" ht="19.5" customHeight="1">
      <c r="A21" s="103" t="s">
        <v>79</v>
      </c>
      <c r="B21" s="104">
        <v>184455</v>
      </c>
      <c r="C21" s="104">
        <v>184455</v>
      </c>
      <c r="D21" s="104"/>
      <c r="E21" s="105">
        <f t="shared" si="0"/>
        <v>184455</v>
      </c>
    </row>
    <row r="22" spans="1:5" ht="19.5" customHeight="1">
      <c r="A22" s="103" t="s">
        <v>80</v>
      </c>
      <c r="B22" s="104">
        <v>3436</v>
      </c>
      <c r="C22" s="104">
        <v>3436</v>
      </c>
      <c r="D22" s="104"/>
      <c r="E22" s="105">
        <f t="shared" si="0"/>
        <v>3436</v>
      </c>
    </row>
    <row r="23" spans="1:5" ht="19.5" customHeight="1">
      <c r="A23" s="100" t="s">
        <v>81</v>
      </c>
      <c r="B23" s="101">
        <f>SUM(B24:B25)</f>
        <v>28726</v>
      </c>
      <c r="C23" s="101">
        <f>SUM(C24:C25)</f>
        <v>28726</v>
      </c>
      <c r="D23" s="101">
        <f>SUM(D24:D25)</f>
        <v>0</v>
      </c>
      <c r="E23" s="102">
        <f t="shared" si="0"/>
        <v>28726</v>
      </c>
    </row>
    <row r="24" spans="1:5" ht="19.5" customHeight="1">
      <c r="A24" s="103" t="s">
        <v>82</v>
      </c>
      <c r="B24" s="104">
        <v>15000</v>
      </c>
      <c r="C24" s="104">
        <v>15000</v>
      </c>
      <c r="D24" s="104"/>
      <c r="E24" s="105">
        <f t="shared" si="0"/>
        <v>15000</v>
      </c>
    </row>
    <row r="25" spans="1:5" ht="19.5" customHeight="1">
      <c r="A25" s="68" t="s">
        <v>83</v>
      </c>
      <c r="B25" s="104">
        <v>13726</v>
      </c>
      <c r="C25" s="104">
        <v>13726</v>
      </c>
      <c r="D25" s="104"/>
      <c r="E25" s="69">
        <f t="shared" si="0"/>
        <v>13726</v>
      </c>
    </row>
    <row r="26" spans="1:5" ht="19.5" customHeight="1">
      <c r="A26" s="100" t="s">
        <v>84</v>
      </c>
      <c r="B26" s="101">
        <v>204621</v>
      </c>
      <c r="C26" s="101">
        <v>204621</v>
      </c>
      <c r="D26" s="101">
        <v>-203091</v>
      </c>
      <c r="E26" s="102">
        <f t="shared" si="0"/>
        <v>1530</v>
      </c>
    </row>
    <row r="27" spans="1:5" ht="19.5" customHeight="1">
      <c r="A27" s="100" t="s">
        <v>85</v>
      </c>
      <c r="B27" s="101">
        <f>SUM(B28:B33)</f>
        <v>492420</v>
      </c>
      <c r="C27" s="101">
        <f>SUM(C28:C33)</f>
        <v>545020</v>
      </c>
      <c r="D27" s="101">
        <f>SUM(D28:D33)</f>
        <v>1575</v>
      </c>
      <c r="E27" s="102">
        <f>SUM(C27+D27)</f>
        <v>546595</v>
      </c>
    </row>
    <row r="28" spans="1:5" ht="19.5" customHeight="1">
      <c r="A28" s="103" t="s">
        <v>86</v>
      </c>
      <c r="B28" s="104">
        <v>410490</v>
      </c>
      <c r="C28" s="104">
        <v>410490</v>
      </c>
      <c r="D28" s="104"/>
      <c r="E28" s="105">
        <f t="shared" si="0"/>
        <v>410490</v>
      </c>
    </row>
    <row r="29" spans="1:5" ht="19.5" customHeight="1">
      <c r="A29" s="103" t="s">
        <v>87</v>
      </c>
      <c r="B29" s="104">
        <v>71930</v>
      </c>
      <c r="C29" s="104">
        <v>71930</v>
      </c>
      <c r="D29" s="104"/>
      <c r="E29" s="105">
        <f t="shared" si="0"/>
        <v>71930</v>
      </c>
    </row>
    <row r="30" spans="1:5" ht="19.5" customHeight="1">
      <c r="A30" s="103" t="s">
        <v>88</v>
      </c>
      <c r="B30" s="104">
        <v>10000</v>
      </c>
      <c r="C30" s="104">
        <v>10000</v>
      </c>
      <c r="D30" s="104"/>
      <c r="E30" s="105">
        <f t="shared" si="0"/>
        <v>10000</v>
      </c>
    </row>
    <row r="31" spans="1:5" ht="19.5" customHeight="1">
      <c r="A31" s="103" t="s">
        <v>89</v>
      </c>
      <c r="B31" s="104"/>
      <c r="C31" s="104">
        <v>22985</v>
      </c>
      <c r="D31" s="104">
        <v>1575</v>
      </c>
      <c r="E31" s="105">
        <f t="shared" si="0"/>
        <v>24560</v>
      </c>
    </row>
    <row r="32" spans="1:5" ht="19.5" customHeight="1">
      <c r="A32" s="103" t="s">
        <v>90</v>
      </c>
      <c r="B32" s="104"/>
      <c r="C32" s="104">
        <v>18171</v>
      </c>
      <c r="D32" s="104">
        <v>0</v>
      </c>
      <c r="E32" s="105">
        <f t="shared" si="0"/>
        <v>18171</v>
      </c>
    </row>
    <row r="33" spans="1:5" ht="19.5" customHeight="1">
      <c r="A33" s="103" t="s">
        <v>91</v>
      </c>
      <c r="B33" s="104"/>
      <c r="C33" s="104">
        <v>11444</v>
      </c>
      <c r="D33" s="104">
        <v>0</v>
      </c>
      <c r="E33" s="105">
        <f t="shared" si="0"/>
        <v>11444</v>
      </c>
    </row>
    <row r="34" spans="1:5" ht="19.5" customHeight="1">
      <c r="A34" s="100" t="s">
        <v>92</v>
      </c>
      <c r="B34" s="101">
        <f>B35+B36</f>
        <v>191857</v>
      </c>
      <c r="C34" s="101">
        <f>SUM(C35,C36)</f>
        <v>180413.026</v>
      </c>
      <c r="D34" s="101">
        <f>SUM(D35,D36)</f>
        <v>203091</v>
      </c>
      <c r="E34" s="102">
        <f t="shared" si="0"/>
        <v>383504.026</v>
      </c>
    </row>
    <row r="35" spans="1:5" ht="19.5" customHeight="1">
      <c r="A35" s="103" t="s">
        <v>93</v>
      </c>
      <c r="B35" s="104">
        <f>20277+85054</f>
        <v>105331</v>
      </c>
      <c r="C35" s="104">
        <v>93887.026</v>
      </c>
      <c r="D35" s="104">
        <v>11444</v>
      </c>
      <c r="E35" s="105">
        <f t="shared" si="0"/>
        <v>105331.026</v>
      </c>
    </row>
    <row r="36" spans="1:5" ht="19.5" customHeight="1">
      <c r="A36" s="103" t="s">
        <v>94</v>
      </c>
      <c r="B36" s="104">
        <v>86526</v>
      </c>
      <c r="C36" s="104">
        <v>86526</v>
      </c>
      <c r="D36" s="104">
        <v>191647</v>
      </c>
      <c r="E36" s="105">
        <f t="shared" si="0"/>
        <v>278173</v>
      </c>
    </row>
    <row r="37" spans="1:5" ht="19.5" customHeight="1">
      <c r="A37" s="100" t="s">
        <v>95</v>
      </c>
      <c r="B37" s="101">
        <f>B38</f>
        <v>50</v>
      </c>
      <c r="C37" s="101">
        <f>C38</f>
        <v>50</v>
      </c>
      <c r="D37" s="101">
        <f>D38</f>
        <v>0</v>
      </c>
      <c r="E37" s="102">
        <f t="shared" si="0"/>
        <v>50</v>
      </c>
    </row>
    <row r="38" spans="1:5" ht="19.5" customHeight="1">
      <c r="A38" s="100" t="s">
        <v>96</v>
      </c>
      <c r="B38" s="104">
        <v>50</v>
      </c>
      <c r="C38" s="104">
        <v>50</v>
      </c>
      <c r="D38" s="104"/>
      <c r="E38" s="105">
        <f t="shared" si="0"/>
        <v>50</v>
      </c>
    </row>
    <row r="39" spans="1:5" ht="19.5" customHeight="1">
      <c r="A39" s="100" t="s">
        <v>97</v>
      </c>
      <c r="B39" s="101"/>
      <c r="C39" s="101">
        <v>66726</v>
      </c>
      <c r="D39" s="101">
        <v>1362</v>
      </c>
      <c r="E39" s="102">
        <f>SUM(C39+D39)</f>
        <v>68088</v>
      </c>
    </row>
    <row r="40" spans="1:5" ht="19.5" customHeight="1" thickBot="1">
      <c r="A40" s="70" t="s">
        <v>98</v>
      </c>
      <c r="B40" s="71"/>
      <c r="C40" s="71">
        <v>2994</v>
      </c>
      <c r="D40" s="71"/>
      <c r="E40" s="72">
        <f>SUM(C40+D40)</f>
        <v>2994</v>
      </c>
    </row>
    <row r="41" spans="1:5" ht="19.5" customHeight="1" thickBot="1">
      <c r="A41" s="73" t="s">
        <v>99</v>
      </c>
      <c r="B41" s="106">
        <f>B37+B34+B27+B26+B23+B14+B11+B39+B40</f>
        <v>1381581</v>
      </c>
      <c r="C41" s="106">
        <f>C37+C34+C27+C26+C23+C14+C11+C39+C40</f>
        <v>1491963.026</v>
      </c>
      <c r="D41" s="106">
        <f>D37+D34+D27+D26+D23+D14+D11+D39+D40</f>
        <v>2382</v>
      </c>
      <c r="E41" s="107">
        <f>SUM(C41+D41)</f>
        <v>1494345.026</v>
      </c>
    </row>
    <row r="45" ht="12.75">
      <c r="E45" s="2"/>
    </row>
    <row r="51" spans="1:5" ht="12.75">
      <c r="A51" s="108" t="s">
        <v>100</v>
      </c>
      <c r="B51" s="108"/>
      <c r="C51" s="108"/>
      <c r="D51" s="108"/>
      <c r="E51" s="108"/>
    </row>
  </sheetData>
  <mergeCells count="5">
    <mergeCell ref="A51:E51"/>
    <mergeCell ref="A4:E4"/>
    <mergeCell ref="A6:E6"/>
    <mergeCell ref="A8:B8"/>
    <mergeCell ref="D9:E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3"/>
  <sheetViews>
    <sheetView workbookViewId="0" topLeftCell="A34">
      <selection activeCell="D16" sqref="D16"/>
    </sheetView>
  </sheetViews>
  <sheetFormatPr defaultColWidth="9.140625" defaultRowHeight="12.75"/>
  <cols>
    <col min="1" max="1" width="38.57421875" style="0" customWidth="1"/>
    <col min="2" max="2" width="12.8515625" style="0" customWidth="1"/>
    <col min="3" max="3" width="12.7109375" style="0" customWidth="1"/>
    <col min="5" max="5" width="16.28125" style="0" bestFit="1" customWidth="1"/>
  </cols>
  <sheetData>
    <row r="1" spans="1:5" ht="16.5">
      <c r="A1" s="109"/>
      <c r="E1" s="110" t="s">
        <v>101</v>
      </c>
    </row>
    <row r="2" ht="16.5">
      <c r="A2" s="109"/>
    </row>
    <row r="3" ht="16.5">
      <c r="A3" s="109"/>
    </row>
    <row r="4" spans="1:5" ht="20.25">
      <c r="A4" s="90" t="s">
        <v>60</v>
      </c>
      <c r="B4" s="90"/>
      <c r="C4" s="90"/>
      <c r="D4" s="90"/>
      <c r="E4" s="90"/>
    </row>
    <row r="5" spans="1:5" ht="20.25">
      <c r="A5" s="90"/>
      <c r="B5" s="90"/>
      <c r="C5" s="90"/>
      <c r="D5" s="90"/>
      <c r="E5" s="90"/>
    </row>
    <row r="6" spans="1:5" ht="16.5">
      <c r="A6" s="109"/>
      <c r="B6" s="111"/>
      <c r="C6" s="111"/>
      <c r="D6" s="111"/>
      <c r="E6" s="111"/>
    </row>
    <row r="7" spans="1:5" ht="19.5">
      <c r="A7" s="93" t="s">
        <v>102</v>
      </c>
      <c r="B7" s="93"/>
      <c r="C7" s="93"/>
      <c r="D7" s="93"/>
      <c r="E7" s="93"/>
    </row>
    <row r="8" ht="16.5">
      <c r="A8" s="109"/>
    </row>
    <row r="10" ht="12.75">
      <c r="E10" t="s">
        <v>103</v>
      </c>
    </row>
    <row r="11" spans="1:5" ht="63">
      <c r="A11" s="112" t="s">
        <v>104</v>
      </c>
      <c r="B11" s="112" t="s">
        <v>65</v>
      </c>
      <c r="C11" s="112" t="s">
        <v>105</v>
      </c>
      <c r="D11" s="112" t="s">
        <v>106</v>
      </c>
      <c r="E11" s="112" t="s">
        <v>107</v>
      </c>
    </row>
    <row r="12" spans="1:5" ht="19.5" customHeight="1">
      <c r="A12" s="113" t="s">
        <v>108</v>
      </c>
      <c r="B12" s="101">
        <f>B13+B14+B15</f>
        <v>459341</v>
      </c>
      <c r="C12" s="101">
        <f>SUM(C13+C14+C15)</f>
        <v>485496</v>
      </c>
      <c r="D12" s="101">
        <v>0</v>
      </c>
      <c r="E12" s="101">
        <f>SUM(C12+D12)</f>
        <v>485496</v>
      </c>
    </row>
    <row r="13" spans="1:5" ht="19.5" customHeight="1">
      <c r="A13" s="114" t="s">
        <v>109</v>
      </c>
      <c r="B13" s="115">
        <v>392578</v>
      </c>
      <c r="C13" s="115">
        <v>418186</v>
      </c>
      <c r="D13" s="115">
        <v>549</v>
      </c>
      <c r="E13" s="115">
        <f>SUM(C13+D13)</f>
        <v>418735</v>
      </c>
    </row>
    <row r="14" spans="1:5" ht="19.5" customHeight="1">
      <c r="A14" s="114" t="s">
        <v>110</v>
      </c>
      <c r="B14" s="115">
        <v>41126</v>
      </c>
      <c r="C14" s="115">
        <v>41221</v>
      </c>
      <c r="D14" s="115"/>
      <c r="E14" s="115">
        <f aca="true" t="shared" si="0" ref="E14:E38">SUM(C14+D14)</f>
        <v>41221</v>
      </c>
    </row>
    <row r="15" spans="1:5" ht="19.5" customHeight="1">
      <c r="A15" s="114" t="s">
        <v>111</v>
      </c>
      <c r="B15" s="115">
        <v>25637</v>
      </c>
      <c r="C15" s="115">
        <v>26089</v>
      </c>
      <c r="D15" s="115">
        <v>-549</v>
      </c>
      <c r="E15" s="115">
        <f t="shared" si="0"/>
        <v>25540</v>
      </c>
    </row>
    <row r="16" spans="1:5" ht="19.5" customHeight="1">
      <c r="A16" s="113" t="s">
        <v>112</v>
      </c>
      <c r="B16" s="101">
        <v>150597</v>
      </c>
      <c r="C16" s="101">
        <v>159010</v>
      </c>
      <c r="D16" s="101"/>
      <c r="E16" s="101">
        <f t="shared" si="0"/>
        <v>159010</v>
      </c>
    </row>
    <row r="17" spans="1:5" ht="19.5" customHeight="1">
      <c r="A17" s="113" t="s">
        <v>113</v>
      </c>
      <c r="B17" s="101">
        <v>255966</v>
      </c>
      <c r="C17" s="101">
        <v>300348.272</v>
      </c>
      <c r="D17" s="101">
        <v>65</v>
      </c>
      <c r="E17" s="101">
        <f t="shared" si="0"/>
        <v>300413.272</v>
      </c>
    </row>
    <row r="18" spans="1:5" ht="19.5" customHeight="1">
      <c r="A18" s="113" t="s">
        <v>114</v>
      </c>
      <c r="B18" s="101">
        <f>B19+B20</f>
        <v>53326</v>
      </c>
      <c r="C18" s="101">
        <f>C19+C20</f>
        <v>56733</v>
      </c>
      <c r="D18" s="101">
        <f>D19+D20</f>
        <v>0</v>
      </c>
      <c r="E18" s="101">
        <f t="shared" si="0"/>
        <v>56733</v>
      </c>
    </row>
    <row r="19" spans="1:5" ht="19.5" customHeight="1">
      <c r="A19" s="116" t="s">
        <v>115</v>
      </c>
      <c r="B19" s="115">
        <v>51326</v>
      </c>
      <c r="C19" s="115">
        <v>54607</v>
      </c>
      <c r="D19" s="115"/>
      <c r="E19" s="115">
        <f t="shared" si="0"/>
        <v>54607</v>
      </c>
    </row>
    <row r="20" spans="1:5" ht="19.5" customHeight="1">
      <c r="A20" s="116" t="s">
        <v>116</v>
      </c>
      <c r="B20" s="115">
        <v>2000</v>
      </c>
      <c r="C20" s="115">
        <v>2126</v>
      </c>
      <c r="D20" s="115"/>
      <c r="E20" s="115">
        <f t="shared" si="0"/>
        <v>2126</v>
      </c>
    </row>
    <row r="21" spans="1:5" ht="19.5" customHeight="1">
      <c r="A21" s="113" t="s">
        <v>117</v>
      </c>
      <c r="B21" s="101">
        <v>116</v>
      </c>
      <c r="C21" s="101">
        <v>116</v>
      </c>
      <c r="D21" s="101"/>
      <c r="E21" s="101">
        <f t="shared" si="0"/>
        <v>116</v>
      </c>
    </row>
    <row r="22" spans="1:5" ht="19.5" customHeight="1">
      <c r="A22" s="113" t="s">
        <v>118</v>
      </c>
      <c r="B22" s="101">
        <v>76418</v>
      </c>
      <c r="C22" s="101">
        <v>76471.7</v>
      </c>
      <c r="D22" s="101">
        <v>955</v>
      </c>
      <c r="E22" s="101">
        <f t="shared" si="0"/>
        <v>77426.7</v>
      </c>
    </row>
    <row r="23" spans="1:5" ht="19.5" customHeight="1">
      <c r="A23" s="113" t="s">
        <v>119</v>
      </c>
      <c r="B23" s="101">
        <v>7242</v>
      </c>
      <c r="C23" s="101">
        <v>7242</v>
      </c>
      <c r="D23" s="101"/>
      <c r="E23" s="101">
        <f t="shared" si="0"/>
        <v>7242</v>
      </c>
    </row>
    <row r="24" spans="1:5" ht="19.5" customHeight="1">
      <c r="A24" s="113" t="s">
        <v>120</v>
      </c>
      <c r="B24" s="101">
        <v>24817</v>
      </c>
      <c r="C24" s="101">
        <v>24761.372</v>
      </c>
      <c r="D24" s="101"/>
      <c r="E24" s="101">
        <f t="shared" si="0"/>
        <v>24761.372</v>
      </c>
    </row>
    <row r="25" spans="1:5" ht="19.5" customHeight="1">
      <c r="A25" s="113" t="s">
        <v>121</v>
      </c>
      <c r="B25" s="101">
        <v>324946</v>
      </c>
      <c r="C25" s="101">
        <v>336478.96</v>
      </c>
      <c r="D25" s="101"/>
      <c r="E25" s="101">
        <f t="shared" si="0"/>
        <v>336478.96</v>
      </c>
    </row>
    <row r="26" spans="1:5" ht="19.5" customHeight="1">
      <c r="A26" s="113" t="s">
        <v>122</v>
      </c>
      <c r="B26" s="101">
        <v>2010</v>
      </c>
      <c r="C26" s="101">
        <v>2010</v>
      </c>
      <c r="D26" s="101"/>
      <c r="E26" s="101">
        <f t="shared" si="0"/>
        <v>2010</v>
      </c>
    </row>
    <row r="27" spans="1:5" ht="19.5" customHeight="1">
      <c r="A27" s="113" t="s">
        <v>123</v>
      </c>
      <c r="B27" s="101">
        <f>B28+B29</f>
        <v>7220</v>
      </c>
      <c r="C27" s="101">
        <f>SUM(C28+C29)</f>
        <v>7220</v>
      </c>
      <c r="D27" s="101"/>
      <c r="E27" s="101">
        <f t="shared" si="0"/>
        <v>7220</v>
      </c>
    </row>
    <row r="28" spans="1:5" ht="19.5" customHeight="1">
      <c r="A28" s="116" t="s">
        <v>124</v>
      </c>
      <c r="B28" s="115">
        <v>609</v>
      </c>
      <c r="C28" s="115">
        <v>609</v>
      </c>
      <c r="D28" s="115"/>
      <c r="E28" s="115">
        <f t="shared" si="0"/>
        <v>609</v>
      </c>
    </row>
    <row r="29" spans="1:5" ht="19.5" customHeight="1">
      <c r="A29" s="116" t="s">
        <v>125</v>
      </c>
      <c r="B29" s="115">
        <v>6611</v>
      </c>
      <c r="C29" s="115">
        <v>6611</v>
      </c>
      <c r="D29" s="115"/>
      <c r="E29" s="115">
        <f t="shared" si="0"/>
        <v>6611</v>
      </c>
    </row>
    <row r="30" spans="1:5" ht="19.5" customHeight="1">
      <c r="A30" s="113" t="s">
        <v>126</v>
      </c>
      <c r="B30" s="101">
        <f>SUM(B31:B34)</f>
        <v>9582</v>
      </c>
      <c r="C30" s="101">
        <f>SUM(C31:C34)</f>
        <v>12825</v>
      </c>
      <c r="D30" s="101">
        <f>SUM(D31:D34)</f>
        <v>0</v>
      </c>
      <c r="E30" s="101">
        <f>SUM(C30+D30)</f>
        <v>12825</v>
      </c>
    </row>
    <row r="31" spans="1:5" ht="19.5" customHeight="1">
      <c r="A31" s="114" t="s">
        <v>127</v>
      </c>
      <c r="B31" s="115">
        <v>3982</v>
      </c>
      <c r="C31" s="115">
        <v>3982</v>
      </c>
      <c r="D31" s="115"/>
      <c r="E31" s="115">
        <f>SUM(C31+D31)</f>
        <v>3982</v>
      </c>
    </row>
    <row r="32" spans="1:5" ht="19.5" customHeight="1">
      <c r="A32" s="116" t="s">
        <v>128</v>
      </c>
      <c r="B32" s="115">
        <v>3500</v>
      </c>
      <c r="C32" s="115">
        <v>3500</v>
      </c>
      <c r="D32" s="115"/>
      <c r="E32" s="115">
        <f>SUM(C32+D32)</f>
        <v>3500</v>
      </c>
    </row>
    <row r="33" spans="1:5" ht="19.5" customHeight="1">
      <c r="A33" s="116" t="s">
        <v>129</v>
      </c>
      <c r="B33" s="115">
        <v>2100</v>
      </c>
      <c r="C33" s="115">
        <v>2100</v>
      </c>
      <c r="D33" s="115"/>
      <c r="E33" s="115">
        <f>SUM(C33+D33)</f>
        <v>2100</v>
      </c>
    </row>
    <row r="34" spans="1:5" ht="19.5" customHeight="1">
      <c r="A34" s="117" t="s">
        <v>130</v>
      </c>
      <c r="B34" s="115"/>
      <c r="C34" s="115">
        <v>3243</v>
      </c>
      <c r="D34" s="115"/>
      <c r="E34" s="115">
        <f>SUM(C34+D34)</f>
        <v>3243</v>
      </c>
    </row>
    <row r="35" spans="1:5" ht="19.5" customHeight="1">
      <c r="A35" s="113" t="s">
        <v>131</v>
      </c>
      <c r="B35" s="101"/>
      <c r="C35" s="101">
        <v>11268.23</v>
      </c>
      <c r="D35" s="101"/>
      <c r="E35" s="101">
        <f t="shared" si="0"/>
        <v>11268.23</v>
      </c>
    </row>
    <row r="36" spans="1:5" ht="19.5" customHeight="1">
      <c r="A36" s="113" t="s">
        <v>132</v>
      </c>
      <c r="B36" s="101"/>
      <c r="C36" s="101">
        <v>1719.597</v>
      </c>
      <c r="D36" s="101"/>
      <c r="E36" s="101">
        <f t="shared" si="0"/>
        <v>1719.597</v>
      </c>
    </row>
    <row r="37" spans="1:5" ht="19.5" customHeight="1">
      <c r="A37" s="113" t="s">
        <v>133</v>
      </c>
      <c r="B37" s="101">
        <v>10000</v>
      </c>
      <c r="C37" s="101">
        <v>10000</v>
      </c>
      <c r="D37" s="101"/>
      <c r="E37" s="101">
        <f t="shared" si="0"/>
        <v>10000</v>
      </c>
    </row>
    <row r="38" spans="1:5" ht="19.5" customHeight="1">
      <c r="A38" s="113" t="s">
        <v>134</v>
      </c>
      <c r="B38" s="101"/>
      <c r="C38" s="101">
        <v>263</v>
      </c>
      <c r="D38" s="101">
        <v>1362</v>
      </c>
      <c r="E38" s="101">
        <f t="shared" si="0"/>
        <v>1625</v>
      </c>
    </row>
    <row r="39" spans="1:5" ht="19.5" customHeight="1">
      <c r="A39" s="113" t="s">
        <v>135</v>
      </c>
      <c r="B39" s="101">
        <f>B12+B16+B17+B18+B21+B22+B23+B25+B26+B27+B37+B30+B24+B35+B36+B38</f>
        <v>1381581</v>
      </c>
      <c r="C39" s="101">
        <f>C12+C16+C17+C18+C21+C22+C23+C25+C26+C27+C37+C30+C24+C35+C36+C38</f>
        <v>1491963.131</v>
      </c>
      <c r="D39" s="101">
        <f>D12+D16+D17+D18+D21+D22+D23+D25+D26+D27+D37+D30+D24+D35+D36+D38</f>
        <v>2382</v>
      </c>
      <c r="E39" s="101">
        <f>SUM(E12++E16+E17+E18+E21+E22+E23+E24+E25+E26+E27+E30+E35+E36++E37+E38)</f>
        <v>1494345.131</v>
      </c>
    </row>
    <row r="40" spans="1:5" ht="14.25">
      <c r="A40" s="118"/>
      <c r="B40" s="119"/>
      <c r="C40" s="119"/>
      <c r="D40" s="119"/>
      <c r="E40" s="119"/>
    </row>
    <row r="41" spans="1:5" ht="14.25">
      <c r="A41" s="118"/>
      <c r="B41" s="119"/>
      <c r="C41" s="119"/>
      <c r="D41" s="119"/>
      <c r="E41" s="119"/>
    </row>
    <row r="42" spans="1:5" ht="14.25">
      <c r="A42" s="118"/>
      <c r="B42" s="119"/>
      <c r="C42" s="119"/>
      <c r="D42" s="119"/>
      <c r="E42" s="119"/>
    </row>
    <row r="43" spans="1:5" ht="16.5">
      <c r="A43" s="120" t="s">
        <v>19</v>
      </c>
      <c r="B43" s="120"/>
      <c r="C43" s="120"/>
      <c r="D43" s="120"/>
      <c r="E43" s="120"/>
    </row>
  </sheetData>
  <mergeCells count="4">
    <mergeCell ref="A4:E4"/>
    <mergeCell ref="A5:E5"/>
    <mergeCell ref="A7:E7"/>
    <mergeCell ref="A43:E4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2"/>
  <sheetViews>
    <sheetView tabSelected="1" workbookViewId="0" topLeftCell="A29">
      <selection activeCell="A27" sqref="A27:IV27"/>
    </sheetView>
  </sheetViews>
  <sheetFormatPr defaultColWidth="9.140625" defaultRowHeight="12.75"/>
  <cols>
    <col min="1" max="1" width="50.7109375" style="0" customWidth="1"/>
    <col min="2" max="2" width="15.421875" style="0" customWidth="1"/>
    <col min="3" max="3" width="15.8515625" style="0" customWidth="1"/>
    <col min="4" max="4" width="13.421875" style="0" customWidth="1"/>
    <col min="5" max="5" width="14.7109375" style="0" customWidth="1"/>
  </cols>
  <sheetData>
    <row r="1" ht="15.75">
      <c r="E1" s="110" t="s">
        <v>136</v>
      </c>
    </row>
    <row r="2" ht="15.75">
      <c r="B2" s="110"/>
    </row>
    <row r="3" spans="1:5" ht="20.25">
      <c r="A3" s="121" t="s">
        <v>137</v>
      </c>
      <c r="B3" s="121"/>
      <c r="C3" s="121"/>
      <c r="D3" s="121"/>
      <c r="E3" s="121"/>
    </row>
    <row r="4" spans="1:5" ht="20.25">
      <c r="A4" s="121" t="s">
        <v>138</v>
      </c>
      <c r="B4" s="121"/>
      <c r="C4" s="121"/>
      <c r="D4" s="121"/>
      <c r="E4" s="121"/>
    </row>
    <row r="5" spans="1:2" ht="20.25">
      <c r="A5" s="122"/>
      <c r="B5" s="122"/>
    </row>
    <row r="6" spans="1:2" ht="20.25">
      <c r="A6" s="122"/>
      <c r="B6" s="122"/>
    </row>
    <row r="7" spans="1:5" ht="19.5">
      <c r="A7" s="123" t="s">
        <v>139</v>
      </c>
      <c r="B7" s="123"/>
      <c r="C7" s="123"/>
      <c r="D7" s="123"/>
      <c r="E7" s="123"/>
    </row>
    <row r="8" spans="1:5" ht="19.5">
      <c r="A8" s="124"/>
      <c r="B8" s="124"/>
      <c r="C8" s="111"/>
      <c r="D8" s="111"/>
      <c r="E8" s="111"/>
    </row>
    <row r="9" spans="1:5" ht="15.75">
      <c r="A9" s="111"/>
      <c r="B9" s="111"/>
      <c r="C9" s="111"/>
      <c r="D9" s="110"/>
      <c r="E9" s="110" t="s">
        <v>140</v>
      </c>
    </row>
    <row r="10" spans="1:5" ht="42.75" customHeight="1">
      <c r="A10" s="125" t="s">
        <v>0</v>
      </c>
      <c r="B10" s="125" t="s">
        <v>141</v>
      </c>
      <c r="C10" s="125" t="s">
        <v>142</v>
      </c>
      <c r="D10" s="125" t="s">
        <v>143</v>
      </c>
      <c r="E10" s="125" t="s">
        <v>144</v>
      </c>
    </row>
    <row r="11" spans="1:5" ht="19.5" customHeight="1">
      <c r="A11" s="126" t="s">
        <v>145</v>
      </c>
      <c r="B11" s="127">
        <f>B12+B13+B14+B15+B16+B17</f>
        <v>32574</v>
      </c>
      <c r="C11" s="127">
        <f>C12+C13+C14+C15+C16+C17</f>
        <v>32574</v>
      </c>
      <c r="D11" s="127">
        <f>D12+D13+D14+D15+D16+D17</f>
        <v>0</v>
      </c>
      <c r="E11" s="128">
        <f>SUM(C11,D11)</f>
        <v>32574</v>
      </c>
    </row>
    <row r="12" spans="1:5" ht="19.5" customHeight="1">
      <c r="A12" s="129" t="s">
        <v>146</v>
      </c>
      <c r="B12" s="130">
        <v>1812</v>
      </c>
      <c r="C12" s="130">
        <v>1812</v>
      </c>
      <c r="D12" s="131"/>
      <c r="E12" s="132">
        <f aca="true" t="shared" si="0" ref="E12:E29">SUM(C12,D12)</f>
        <v>1812</v>
      </c>
    </row>
    <row r="13" spans="1:5" ht="19.5" customHeight="1">
      <c r="A13" s="129" t="s">
        <v>147</v>
      </c>
      <c r="B13" s="130">
        <v>14196</v>
      </c>
      <c r="C13" s="130">
        <v>14196</v>
      </c>
      <c r="D13" s="131"/>
      <c r="E13" s="132">
        <f t="shared" si="0"/>
        <v>14196</v>
      </c>
    </row>
    <row r="14" spans="1:5" ht="19.5" customHeight="1">
      <c r="A14" s="129" t="s">
        <v>148</v>
      </c>
      <c r="B14" s="130">
        <v>12240</v>
      </c>
      <c r="C14" s="130">
        <v>12240</v>
      </c>
      <c r="D14" s="131"/>
      <c r="E14" s="132">
        <f t="shared" si="0"/>
        <v>12240</v>
      </c>
    </row>
    <row r="15" spans="1:5" ht="19.5" customHeight="1">
      <c r="A15" s="129" t="s">
        <v>149</v>
      </c>
      <c r="B15" s="130">
        <v>30</v>
      </c>
      <c r="C15" s="130">
        <v>30</v>
      </c>
      <c r="D15" s="131"/>
      <c r="E15" s="132">
        <f t="shared" si="0"/>
        <v>30</v>
      </c>
    </row>
    <row r="16" spans="1:5" ht="19.5" customHeight="1">
      <c r="A16" s="129" t="s">
        <v>150</v>
      </c>
      <c r="B16" s="130">
        <v>2856</v>
      </c>
      <c r="C16" s="130">
        <v>2856</v>
      </c>
      <c r="D16" s="131"/>
      <c r="E16" s="132">
        <f t="shared" si="0"/>
        <v>2856</v>
      </c>
    </row>
    <row r="17" spans="1:5" ht="19.5" customHeight="1">
      <c r="A17" s="129" t="s">
        <v>151</v>
      </c>
      <c r="B17" s="130">
        <v>1440</v>
      </c>
      <c r="C17" s="130">
        <v>1440</v>
      </c>
      <c r="D17" s="131"/>
      <c r="E17" s="132">
        <f t="shared" si="0"/>
        <v>1440</v>
      </c>
    </row>
    <row r="18" spans="1:5" ht="19.5" customHeight="1">
      <c r="A18" s="126" t="s">
        <v>152</v>
      </c>
      <c r="B18" s="127">
        <f>B19</f>
        <v>33456</v>
      </c>
      <c r="C18" s="127">
        <f>C19</f>
        <v>33456</v>
      </c>
      <c r="D18" s="127">
        <f>D19</f>
        <v>0</v>
      </c>
      <c r="E18" s="128">
        <f t="shared" si="0"/>
        <v>33456</v>
      </c>
    </row>
    <row r="19" spans="1:5" ht="19.5" customHeight="1">
      <c r="A19" s="129" t="s">
        <v>153</v>
      </c>
      <c r="B19" s="130">
        <v>33456</v>
      </c>
      <c r="C19" s="130">
        <v>33456</v>
      </c>
      <c r="D19" s="131"/>
      <c r="E19" s="132">
        <f t="shared" si="0"/>
        <v>33456</v>
      </c>
    </row>
    <row r="20" spans="1:5" ht="19.5" customHeight="1">
      <c r="A20" s="126" t="s">
        <v>154</v>
      </c>
      <c r="B20" s="127">
        <f>B21+B22+B23+B24+B25</f>
        <v>4954</v>
      </c>
      <c r="C20" s="127">
        <f>C21+C22+C23+C24+C25</f>
        <v>4954</v>
      </c>
      <c r="D20" s="127">
        <f>D21+D22+D23+D24+D25</f>
        <v>0</v>
      </c>
      <c r="E20" s="128">
        <f t="shared" si="0"/>
        <v>4954</v>
      </c>
    </row>
    <row r="21" spans="1:5" ht="19.5" customHeight="1">
      <c r="A21" s="129" t="s">
        <v>155</v>
      </c>
      <c r="B21" s="130">
        <v>400</v>
      </c>
      <c r="C21" s="133">
        <v>400</v>
      </c>
      <c r="D21" s="131"/>
      <c r="E21" s="132">
        <f t="shared" si="0"/>
        <v>400</v>
      </c>
    </row>
    <row r="22" spans="1:5" ht="19.5" customHeight="1">
      <c r="A22" s="129" t="s">
        <v>156</v>
      </c>
      <c r="B22" s="130">
        <v>800</v>
      </c>
      <c r="C22" s="133">
        <v>800</v>
      </c>
      <c r="D22" s="131"/>
      <c r="E22" s="132">
        <f t="shared" si="0"/>
        <v>800</v>
      </c>
    </row>
    <row r="23" spans="1:5" ht="19.5" customHeight="1">
      <c r="A23" s="129" t="s">
        <v>157</v>
      </c>
      <c r="B23" s="130">
        <v>440</v>
      </c>
      <c r="C23" s="133">
        <v>440</v>
      </c>
      <c r="D23" s="131"/>
      <c r="E23" s="132">
        <f t="shared" si="0"/>
        <v>440</v>
      </c>
    </row>
    <row r="24" spans="1:5" ht="19.5" customHeight="1">
      <c r="A24" s="129" t="s">
        <v>158</v>
      </c>
      <c r="B24" s="130">
        <v>3000</v>
      </c>
      <c r="C24" s="133">
        <v>3000</v>
      </c>
      <c r="D24" s="131"/>
      <c r="E24" s="132">
        <f t="shared" si="0"/>
        <v>3000</v>
      </c>
    </row>
    <row r="25" spans="1:5" ht="19.5" customHeight="1">
      <c r="A25" s="129" t="s">
        <v>159</v>
      </c>
      <c r="B25" s="130">
        <v>314</v>
      </c>
      <c r="C25" s="133">
        <v>314</v>
      </c>
      <c r="D25" s="131"/>
      <c r="E25" s="132">
        <f t="shared" si="0"/>
        <v>314</v>
      </c>
    </row>
    <row r="26" spans="1:5" ht="19.5" customHeight="1">
      <c r="A26" s="134" t="s">
        <v>160</v>
      </c>
      <c r="B26" s="135">
        <f>B27+B28</f>
        <v>814</v>
      </c>
      <c r="C26" s="135">
        <f>C27+C28</f>
        <v>814</v>
      </c>
      <c r="D26" s="135">
        <f>D27+D28+D29</f>
        <v>955</v>
      </c>
      <c r="E26" s="128">
        <f t="shared" si="0"/>
        <v>1769</v>
      </c>
    </row>
    <row r="27" spans="1:5" ht="19.5" customHeight="1">
      <c r="A27" s="129" t="s">
        <v>161</v>
      </c>
      <c r="B27" s="130">
        <v>500</v>
      </c>
      <c r="C27" s="133">
        <v>500</v>
      </c>
      <c r="D27" s="131"/>
      <c r="E27" s="132">
        <f t="shared" si="0"/>
        <v>500</v>
      </c>
    </row>
    <row r="28" spans="1:5" ht="19.5" customHeight="1">
      <c r="A28" s="129" t="s">
        <v>162</v>
      </c>
      <c r="B28" s="130">
        <v>314</v>
      </c>
      <c r="C28" s="133">
        <v>314</v>
      </c>
      <c r="D28" s="131"/>
      <c r="E28" s="132">
        <f t="shared" si="0"/>
        <v>314</v>
      </c>
    </row>
    <row r="29" spans="1:5" ht="19.5" customHeight="1">
      <c r="A29" s="129" t="s">
        <v>163</v>
      </c>
      <c r="B29" s="130"/>
      <c r="C29" s="133"/>
      <c r="D29" s="131">
        <v>955</v>
      </c>
      <c r="E29" s="132">
        <f t="shared" si="0"/>
        <v>955</v>
      </c>
    </row>
    <row r="30" spans="1:5" ht="19.5" customHeight="1">
      <c r="A30" s="136" t="s">
        <v>164</v>
      </c>
      <c r="B30" s="137">
        <f>B11+B18+B20+B26</f>
        <v>71798</v>
      </c>
      <c r="C30" s="137">
        <f>C11+C18+C20+C26</f>
        <v>71798</v>
      </c>
      <c r="D30" s="137">
        <f>D11+D18+D20+D26</f>
        <v>955</v>
      </c>
      <c r="E30" s="137">
        <f>E11+E18+E20+E26</f>
        <v>72753</v>
      </c>
    </row>
    <row r="31" spans="1:5" ht="16.5">
      <c r="A31" s="138"/>
      <c r="B31" s="111"/>
      <c r="C31" s="111"/>
      <c r="D31" s="111"/>
      <c r="E31" s="139"/>
    </row>
    <row r="32" spans="1:5" ht="16.5">
      <c r="A32" s="138"/>
      <c r="B32" s="111"/>
      <c r="C32" s="111"/>
      <c r="D32" s="111"/>
      <c r="E32" s="139"/>
    </row>
    <row r="33" spans="1:5" ht="19.5">
      <c r="A33" s="123" t="s">
        <v>165</v>
      </c>
      <c r="B33" s="123"/>
      <c r="C33" s="123"/>
      <c r="D33" s="123"/>
      <c r="E33" s="123"/>
    </row>
    <row r="34" spans="1:5" ht="20.25">
      <c r="A34" s="122"/>
      <c r="B34" s="111"/>
      <c r="C34" s="111"/>
      <c r="D34" s="111"/>
      <c r="E34" s="139"/>
    </row>
    <row r="35" spans="1:5" ht="19.5" customHeight="1">
      <c r="A35" s="134" t="s">
        <v>166</v>
      </c>
      <c r="B35" s="135">
        <f>SUM(B36:B38)</f>
        <v>4620</v>
      </c>
      <c r="C35" s="135">
        <f>SUM(C36:C38)</f>
        <v>4674</v>
      </c>
      <c r="D35" s="140"/>
      <c r="E35" s="135">
        <f>SUM(C35+D35)</f>
        <v>4674</v>
      </c>
    </row>
    <row r="36" spans="1:5" ht="19.5" customHeight="1">
      <c r="A36" s="129" t="s">
        <v>167</v>
      </c>
      <c r="B36" s="130">
        <v>3600</v>
      </c>
      <c r="C36" s="141">
        <v>3600</v>
      </c>
      <c r="D36" s="131"/>
      <c r="E36" s="132">
        <f>SUM(C36+D36)</f>
        <v>3600</v>
      </c>
    </row>
    <row r="37" spans="1:5" ht="19.5" customHeight="1">
      <c r="A37" s="129" t="s">
        <v>168</v>
      </c>
      <c r="B37" s="130">
        <v>1020</v>
      </c>
      <c r="C37" s="141">
        <v>1020</v>
      </c>
      <c r="D37" s="131"/>
      <c r="E37" s="132">
        <f>SUM(C37+D37)</f>
        <v>1020</v>
      </c>
    </row>
    <row r="38" spans="1:5" ht="19.5" customHeight="1">
      <c r="A38" s="129" t="s">
        <v>169</v>
      </c>
      <c r="B38" s="130">
        <v>0</v>
      </c>
      <c r="C38" s="130">
        <v>54</v>
      </c>
      <c r="D38" s="131"/>
      <c r="E38" s="132">
        <f>SUM(C38+D38)</f>
        <v>54</v>
      </c>
    </row>
    <row r="39" spans="1:5" ht="19.5" customHeight="1">
      <c r="A39" s="136" t="s">
        <v>170</v>
      </c>
      <c r="B39" s="137">
        <f>+B35</f>
        <v>4620</v>
      </c>
      <c r="C39" s="137">
        <f>+C35</f>
        <v>4674</v>
      </c>
      <c r="D39" s="137">
        <f>+D35</f>
        <v>0</v>
      </c>
      <c r="E39" s="142">
        <f>SUM(C39+D39)</f>
        <v>4674</v>
      </c>
    </row>
    <row r="40" spans="1:5" ht="12.75">
      <c r="A40" s="143"/>
      <c r="B40" s="144"/>
      <c r="C40" s="111"/>
      <c r="D40" s="111"/>
      <c r="E40" s="139"/>
    </row>
    <row r="41" spans="1:5" ht="12.75">
      <c r="A41" s="143"/>
      <c r="B41" s="144"/>
      <c r="C41" s="111"/>
      <c r="D41" s="111"/>
      <c r="E41" s="139"/>
    </row>
    <row r="42" spans="1:5" ht="25.5" customHeight="1">
      <c r="A42" s="145" t="s">
        <v>171</v>
      </c>
      <c r="B42" s="146">
        <f>B39+B30</f>
        <v>76418</v>
      </c>
      <c r="C42" s="146">
        <f>C39+C30</f>
        <v>76472</v>
      </c>
      <c r="D42" s="147">
        <f>D39+D30</f>
        <v>955</v>
      </c>
      <c r="E42" s="148">
        <f>SUM(E39+E30)</f>
        <v>77427</v>
      </c>
    </row>
  </sheetData>
  <mergeCells count="6">
    <mergeCell ref="A40:A41"/>
    <mergeCell ref="B40:B41"/>
    <mergeCell ref="A3:E3"/>
    <mergeCell ref="A4:E4"/>
    <mergeCell ref="A7:E7"/>
    <mergeCell ref="A33:E3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Városi Önkormányzat PH Tótkomlós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Karászi Mariann</dc:creator>
  <cp:keywords/>
  <dc:description/>
  <cp:lastModifiedBy>Telepítő</cp:lastModifiedBy>
  <cp:lastPrinted>2008-09-12T07:23:56Z</cp:lastPrinted>
  <dcterms:created xsi:type="dcterms:W3CDTF">2003-06-16T11:13:04Z</dcterms:created>
  <dcterms:modified xsi:type="dcterms:W3CDTF">2008-09-12T07:29:28Z</dcterms:modified>
  <cp:category/>
  <cp:version/>
  <cp:contentType/>
  <cp:contentStatus/>
</cp:coreProperties>
</file>