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355" windowHeight="6150" activeTab="7"/>
  </bookViews>
  <sheets>
    <sheet name="1.oldal" sheetId="1" r:id="rId1"/>
    <sheet name="2.oldal" sheetId="2" r:id="rId2"/>
    <sheet name="3. oldal" sheetId="3" r:id="rId3"/>
    <sheet name="1. melléklet" sheetId="4" r:id="rId4"/>
    <sheet name="6. melléklet" sheetId="5" r:id="rId5"/>
    <sheet name="7. melléklet" sheetId="6" r:id="rId6"/>
    <sheet name="8. melléklet" sheetId="7" r:id="rId7"/>
    <sheet name="9. melléklet" sheetId="8" r:id="rId8"/>
  </sheets>
  <definedNames/>
  <calcPr fullCalcOnLoad="1"/>
</workbook>
</file>

<file path=xl/sharedStrings.xml><?xml version="1.0" encoding="utf-8"?>
<sst xmlns="http://schemas.openxmlformats.org/spreadsheetml/2006/main" count="502" uniqueCount="356">
  <si>
    <t>Megnevezés</t>
  </si>
  <si>
    <t>Bevétel</t>
  </si>
  <si>
    <t>Kiadás</t>
  </si>
  <si>
    <t>Személyi</t>
  </si>
  <si>
    <t>juttatás</t>
  </si>
  <si>
    <t>Munkaadót</t>
  </si>
  <si>
    <t xml:space="preserve">Egyéb </t>
  </si>
  <si>
    <t>kiadás</t>
  </si>
  <si>
    <t>összesen</t>
  </si>
  <si>
    <t>Kiadások</t>
  </si>
  <si>
    <t>pü.-i befektet.</t>
  </si>
  <si>
    <t xml:space="preserve">terhelő </t>
  </si>
  <si>
    <t>járulékok</t>
  </si>
  <si>
    <t xml:space="preserve">Dologi és </t>
  </si>
  <si>
    <t>egyéb folyó</t>
  </si>
  <si>
    <t>Felújítás,</t>
  </si>
  <si>
    <t>felhalmozás,</t>
  </si>
  <si>
    <t>Ssz.</t>
  </si>
  <si>
    <t>1.</t>
  </si>
  <si>
    <t>2.</t>
  </si>
  <si>
    <t>8.</t>
  </si>
  <si>
    <t>9.</t>
  </si>
  <si>
    <t>10.</t>
  </si>
  <si>
    <t>11.</t>
  </si>
  <si>
    <t>12.</t>
  </si>
  <si>
    <t>13.</t>
  </si>
  <si>
    <t>14.</t>
  </si>
  <si>
    <t>3.</t>
  </si>
  <si>
    <t>4.</t>
  </si>
  <si>
    <t>5.</t>
  </si>
  <si>
    <t>6.</t>
  </si>
  <si>
    <t>7.</t>
  </si>
  <si>
    <t>Önkormányzati Igazgatás</t>
  </si>
  <si>
    <t>15.</t>
  </si>
  <si>
    <t>16.</t>
  </si>
  <si>
    <t>17.</t>
  </si>
  <si>
    <t>Önkormányzati feladatra nem tervezett elszámolás</t>
  </si>
  <si>
    <t>Központosított előirányzat</t>
  </si>
  <si>
    <t>Képviselői tiszteletdíj, járulékok</t>
  </si>
  <si>
    <t>Költségvetési szervtől átvett pénzeszköz</t>
  </si>
  <si>
    <t>Vizitdíj támogatás</t>
  </si>
  <si>
    <t>Országgyűlési képviselőválasztás</t>
  </si>
  <si>
    <t>Békés Megyei Önkormányzattól népszav-ra átvett pe.</t>
  </si>
  <si>
    <t>2008.03.09-i népszavazás költségei</t>
  </si>
  <si>
    <t>Szlovák Önkormányzat</t>
  </si>
  <si>
    <t>Szlovák Két Tanítási Nyelvű Általános Iskola és Óvoda</t>
  </si>
  <si>
    <t>Pályázati támogatásból emlékkönyv kiadás költségeire</t>
  </si>
  <si>
    <t>J. G. Tajovsky Általános Művelődési Központ</t>
  </si>
  <si>
    <t>2008. évi bérpol. int. támog.-nak visszavon. lemondás alapján</t>
  </si>
  <si>
    <t>Céltartalékból kivezetés</t>
  </si>
  <si>
    <t>Városi Kulturális és Sporttevékenység</t>
  </si>
  <si>
    <t>Városi gyereknap kiadásaira</t>
  </si>
  <si>
    <t>Gyerekek nyári táborozása Erdélybe</t>
  </si>
  <si>
    <t>Általános tartalék</t>
  </si>
  <si>
    <t>Eseti pénzbeli szociális ellátás</t>
  </si>
  <si>
    <t>2007. évi jövedelem különbözet mérséklésének elszámolás, egyenleg felosztás</t>
  </si>
  <si>
    <t>Országos Szlovák Önkormányzattól pályázatra átvett pénz</t>
  </si>
  <si>
    <t>Téli ünnepek és népi szokások c. pályázat dologi kiadásaira</t>
  </si>
  <si>
    <t>Lakosságnak átadott pénzeszköz belvízkár miatt</t>
  </si>
  <si>
    <t>Szennyvízelvezetés és kezelés</t>
  </si>
  <si>
    <t>Dologi kiadásból átcsoportosítás a népszavazás kiadásaira</t>
  </si>
  <si>
    <t>Nemzetiségi iskolák működésének támogatása</t>
  </si>
  <si>
    <t>Nemzetiségi tankönyv beszerzés támogatása</t>
  </si>
  <si>
    <t>Kisebbségi pedagógiai szakmai szolgáltatások támogatása</t>
  </si>
  <si>
    <t>Szlovák Két Tanítási Nyelvű Általános Iskola - isk. okt.</t>
  </si>
  <si>
    <t>Nemzetiségi tankönyv támogatás</t>
  </si>
  <si>
    <t xml:space="preserve">Szlovák Két Tanítási Nyelvű Általános Iskola </t>
  </si>
  <si>
    <t xml:space="preserve">Kisebbségi pedagógiai szakmai szolgáltatások </t>
  </si>
  <si>
    <t>Dologi kadás</t>
  </si>
  <si>
    <t>Ingatlangazdálkodás</t>
  </si>
  <si>
    <t>Wallaszky tér 1/B szolg. lakás felújítása, berendezése</t>
  </si>
  <si>
    <t>Képviselői tiszteletdíj felajánlás</t>
  </si>
  <si>
    <t>Pénzeszköz átadás civil szervezetnek</t>
  </si>
  <si>
    <t>Felhalmozási céltartalék</t>
  </si>
  <si>
    <t>Komlós Településszolgáltatási Kft. alapítási törzstőke</t>
  </si>
  <si>
    <t>Művelődési Központ előkészítő tervének díja</t>
  </si>
  <si>
    <t>Napközi Konyha üzem.-re vonatkozó közbesz. eljárási díj</t>
  </si>
  <si>
    <t>Információs rendszer fejelsztés Tótkomlóson - tanácsadói díj</t>
  </si>
  <si>
    <t>Alapfokú művészetoktatás támogatása</t>
  </si>
  <si>
    <t>J. G. Tajovszky Álalános Művelődési Központ</t>
  </si>
  <si>
    <t xml:space="preserve">Alapfokú művészetoktatás </t>
  </si>
  <si>
    <t>Hangszerek javítása beszerzése</t>
  </si>
  <si>
    <t>Művelődési Központ II. ütem tervezői díj</t>
  </si>
  <si>
    <t>Közbeszerzési eljárás lebonyolítási díj kivitelezői keretmegállapodás miatt</t>
  </si>
  <si>
    <t>Megbízási díj és eljárási díj</t>
  </si>
  <si>
    <t>Tótkomlósi Református Egyházközösségnek pénzeszköz átadás tető karbantartására</t>
  </si>
  <si>
    <t>Összesen</t>
  </si>
  <si>
    <t>Művelődési Központ, néptánc találkozó útiköltségeire</t>
  </si>
  <si>
    <t>2006 tavaszán kialakult belvíz miatti károk enyhítése</t>
  </si>
  <si>
    <t>Működési bevétel magánszemélytől átvett pénz gyermeknapra 20.000 Ft, Erdélyi utazásra 30.000 Ft, 2007. évről áthúzódó képviselői felajánlásból Május 1-jei rendezvényre 47.500 Ft</t>
  </si>
  <si>
    <t xml:space="preserve">     Gyermeknap költségei</t>
  </si>
  <si>
    <t xml:space="preserve">     Erdélyi táborozásra</t>
  </si>
  <si>
    <t xml:space="preserve">     Május 1-jei rendezvény</t>
  </si>
  <si>
    <t>Pénzeszköz átadás,        egyéb tartaléka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</si>
  <si>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</si>
  <si>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</si>
  <si>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</si>
  <si>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</si>
  <si>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</si>
  <si>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</si>
  <si>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</si>
  <si>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</si>
  <si>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</si>
  <si>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</si>
  <si>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</si>
  <si>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</si>
  <si>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</si>
  <si>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</si>
  <si>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</si>
  <si>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</si>
  <si>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</si>
  <si>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</si>
  <si>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</si>
  <si>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</si>
  <si>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</si>
  <si>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</si>
  <si>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</si>
  <si>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</si>
  <si>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</si>
  <si>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</si>
  <si>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</si>
  <si>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</si>
  <si>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</si>
  <si>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 xml:space="preserve">1. melléklet </t>
  </si>
  <si>
    <t xml:space="preserve">ÖNKORMÁNYZATI MÉRLEG </t>
  </si>
  <si>
    <t>2008. ÉVI BEVÉTELEK</t>
  </si>
  <si>
    <t xml:space="preserve">                                                   </t>
  </si>
  <si>
    <t xml:space="preserve">ezer Ft-ban </t>
  </si>
  <si>
    <t>Bevételek megnevezése</t>
  </si>
  <si>
    <t>Eredeti előirányzat</t>
  </si>
  <si>
    <t>Módosított ei. (IV.30.)</t>
  </si>
  <si>
    <t xml:space="preserve">Változás </t>
  </si>
  <si>
    <t>Módosított ei. (I. fé. )</t>
  </si>
  <si>
    <t>Változás</t>
  </si>
  <si>
    <t>Módosított (IX. 16.)</t>
  </si>
  <si>
    <t>I.  Intézményi működési bevétel</t>
  </si>
  <si>
    <t xml:space="preserve">    Működési bevétel</t>
  </si>
  <si>
    <t xml:space="preserve">    Átvett pénzeszköz működésre</t>
  </si>
  <si>
    <t>II. Önkorm. sajátos működ. bevételei</t>
  </si>
  <si>
    <t xml:space="preserve">    Iparűzési adó</t>
  </si>
  <si>
    <t xml:space="preserve">    Idegenforgalmi adó</t>
  </si>
  <si>
    <t xml:space="preserve">    Pótlékok, bírságok</t>
  </si>
  <si>
    <t xml:space="preserve">    Föld bérbeadásból jöv. adó</t>
  </si>
  <si>
    <t xml:space="preserve">    Gépjárműadó</t>
  </si>
  <si>
    <t xml:space="preserve">    Talajterhelési díj</t>
  </si>
  <si>
    <t xml:space="preserve">    SZJA</t>
  </si>
  <si>
    <t xml:space="preserve">    Egyéb bevétel</t>
  </si>
  <si>
    <t>III.Sajátos felhalmozási és tőkejellegű bevétel</t>
  </si>
  <si>
    <t xml:space="preserve">    Kommunális adó</t>
  </si>
  <si>
    <t xml:space="preserve">    Ingatlan bérbeadásból származó jövedelem</t>
  </si>
  <si>
    <t>IV. Felhalmozásra átvett pénz áho-n kívülről</t>
  </si>
  <si>
    <t>V. Önkormányzatok költségvetési támogatása</t>
  </si>
  <si>
    <t xml:space="preserve">    Normatív állami hozzájárulás</t>
  </si>
  <si>
    <t xml:space="preserve">    Normatív, kötött felhasználású támogatás</t>
  </si>
  <si>
    <t xml:space="preserve">    TEKI pályázat (Szlovák Iskola)</t>
  </si>
  <si>
    <t xml:space="preserve">    Központosítt előirányzat</t>
  </si>
  <si>
    <t xml:space="preserve">    2007. év után járó 13. havi illetmény támogatás</t>
  </si>
  <si>
    <t xml:space="preserve">    CÉDE támogatás</t>
  </si>
  <si>
    <t>VI. Támogatásértékű bevételek</t>
  </si>
  <si>
    <t xml:space="preserve">    Támogatásértékű működési bevétel</t>
  </si>
  <si>
    <t xml:space="preserve">    Támogatásértékű felhalmozási bevétel</t>
  </si>
  <si>
    <t>VII. Kölcsön visszatérülés</t>
  </si>
  <si>
    <r>
      <t xml:space="preserve">     </t>
    </r>
    <r>
      <rPr>
        <sz val="12"/>
        <rFont val="Times New Roman"/>
        <family val="1"/>
      </rPr>
      <t>Működési</t>
    </r>
  </si>
  <si>
    <t>VIII. Működési pénzmaradvány</t>
  </si>
  <si>
    <t>IX. Felhalmozási pénzmaradvány</t>
  </si>
  <si>
    <t>BEVÉTELEK ÖSSZESEN</t>
  </si>
  <si>
    <t>1. melléklet</t>
  </si>
  <si>
    <t>2008. ÉVI KIADÁSOK</t>
  </si>
  <si>
    <t>Kiadások megnevezése</t>
  </si>
  <si>
    <t>Módosított ei. (I. fév)</t>
  </si>
  <si>
    <t>Módosított ei. (I. félév)</t>
  </si>
  <si>
    <t>I.     Személyi juttatás</t>
  </si>
  <si>
    <t xml:space="preserve">         rendszeres személyi juttatás</t>
  </si>
  <si>
    <t xml:space="preserve">         nem rendszeres személyi juttatás</t>
  </si>
  <si>
    <t xml:space="preserve">         külső személyi juttatás</t>
  </si>
  <si>
    <t>II.    Munkaadót terhelő járulékok</t>
  </si>
  <si>
    <t>III.   Dologi és egyéb folyó kiadások</t>
  </si>
  <si>
    <t>IV.   Pénzeszközátadás, egyéb tám.</t>
  </si>
  <si>
    <t xml:space="preserve">          működési célra</t>
  </si>
  <si>
    <t xml:space="preserve">          felhalmozási célra</t>
  </si>
  <si>
    <t>V.    Támogatásértékű műk. kiadás</t>
  </si>
  <si>
    <t>VI.  Társadalmi és szoc.pol. juttatás</t>
  </si>
  <si>
    <t>VII.  Ellátottak pénzbeli juttatásai</t>
  </si>
  <si>
    <t>VIII. Felújítások</t>
  </si>
  <si>
    <t>IX.    Beruházások</t>
  </si>
  <si>
    <t>X.     Pénzügyi befektetések kiadásai</t>
  </si>
  <si>
    <t>XI.    Kölcsönök nyújtása és törl.</t>
  </si>
  <si>
    <t>XII.    Fejlesztési hitel visszafizetés</t>
  </si>
  <si>
    <t xml:space="preserve">          Gépkocsi</t>
  </si>
  <si>
    <t xml:space="preserve">          Fejlesztések</t>
  </si>
  <si>
    <t>XIII.  Működési céltartalék</t>
  </si>
  <si>
    <t xml:space="preserve">          GYES-esek bére + járulékai (2 fő)</t>
  </si>
  <si>
    <t xml:space="preserve">          Energiaáremelés</t>
  </si>
  <si>
    <t xml:space="preserve">          Szemét szállítási díjhátralék</t>
  </si>
  <si>
    <t xml:space="preserve">          2008. évi bérpol. int. támog.</t>
  </si>
  <si>
    <t>XIV. Felhalmozási céltartalék</t>
  </si>
  <si>
    <t>XV.  Általános tartalék</t>
  </si>
  <si>
    <t xml:space="preserve">XVI. Működési hitel visszafizetés </t>
  </si>
  <si>
    <t>XVII. Előző évi pénzmaradvány átadás</t>
  </si>
  <si>
    <t>ÖSSZESEN</t>
  </si>
  <si>
    <t>6. melléklet</t>
  </si>
  <si>
    <t>Pénzeszköz átadás, egyéb támogatás</t>
  </si>
  <si>
    <t>2008. év</t>
  </si>
  <si>
    <t>ezer Ft-ban</t>
  </si>
  <si>
    <t>Eredeti ei.</t>
  </si>
  <si>
    <t>Módosított ei. (I. fé.)</t>
  </si>
  <si>
    <t>Módosított ei. (IX.é 16.)</t>
  </si>
  <si>
    <t>Működési pe. átadás a Rózsa Fürdő Kht-nak közhasznú tev.-re</t>
  </si>
  <si>
    <t>Működési pe. átadás a Rózsa Fürdő Kht-nak Fürdő működtetésre</t>
  </si>
  <si>
    <t>Civil szervezeteknek átadott pénzeszköz</t>
  </si>
  <si>
    <t>Civil szervezetek támogatása képviselői felajánlásból</t>
  </si>
  <si>
    <t>Lakáshoz jutók támogatása</t>
  </si>
  <si>
    <t>Viziközmű hozzájárulási támog. Lakosságnak</t>
  </si>
  <si>
    <t>Evangélikus Egyház</t>
  </si>
  <si>
    <t>Római Katolikus Egyház</t>
  </si>
  <si>
    <t>Református Egyházközösségnek pe. átadás tető karbantart.-ra</t>
  </si>
  <si>
    <t>Orosháza Helios Alapítvány</t>
  </si>
  <si>
    <t>Rádió Weekend rendezvények támogatása</t>
  </si>
  <si>
    <t>Autó Sport Egyesület</t>
  </si>
  <si>
    <t>Egyéb</t>
  </si>
  <si>
    <t>Összesen:</t>
  </si>
  <si>
    <t xml:space="preserve"> </t>
  </si>
  <si>
    <t>Támogatásértékű működési kiadás</t>
  </si>
  <si>
    <r>
      <t>Egyébb szociális és gyermekjóléti szolg.</t>
    </r>
    <r>
      <rPr>
        <sz val="13"/>
        <rFont val="Times New Roman"/>
        <family val="1"/>
      </rPr>
      <t xml:space="preserve"> állami gond. díjak átad.</t>
    </r>
  </si>
  <si>
    <r>
      <t>Önkormányzati Igazgatás</t>
    </r>
    <r>
      <rPr>
        <sz val="13"/>
        <rFont val="Times New Roman"/>
        <family val="1"/>
      </rPr>
      <t xml:space="preserve"> -  Gyomai üdülő fenntartására</t>
    </r>
  </si>
  <si>
    <t>Ellátottak juttatásai</t>
  </si>
  <si>
    <t xml:space="preserve">    </t>
  </si>
  <si>
    <t xml:space="preserve">Alapfokú Művészetoktatási Intézmény    </t>
  </si>
  <si>
    <t xml:space="preserve">             - tanulói tandíjkedvezmény</t>
  </si>
  <si>
    <t xml:space="preserve">             - tanulói tankönyv kedvezmény; nemzetiségi tankönyv</t>
  </si>
  <si>
    <t>J.J. Általános Iskola és Gimnázium</t>
  </si>
  <si>
    <t xml:space="preserve">             - tanulói tankönyv kedvezmény</t>
  </si>
  <si>
    <t xml:space="preserve">             - gimnáziumi ösztöndíj</t>
  </si>
  <si>
    <t xml:space="preserve">             - útravaló program</t>
  </si>
  <si>
    <t xml:space="preserve">              - nyelvvizsga támogatás</t>
  </si>
  <si>
    <t>7. melléklet</t>
  </si>
  <si>
    <t>Civil szervezetek támogatása</t>
  </si>
  <si>
    <t xml:space="preserve">2008. </t>
  </si>
  <si>
    <t>Civil szervezet megnevezése</t>
  </si>
  <si>
    <t>Mód. ei. I. fé.</t>
  </si>
  <si>
    <t>Boldog Mosolyért Alapítvány</t>
  </si>
  <si>
    <t>Gála Kulturális Egyesület</t>
  </si>
  <si>
    <t xml:space="preserve">"Iskoláért a jövő Polgáráért" Alapítvány </t>
  </si>
  <si>
    <t xml:space="preserve">"Komlós" Bűnmegelőzési és Önvédelmi Egyesület </t>
  </si>
  <si>
    <t xml:space="preserve">Komlósi Szlovákok Szervezete </t>
  </si>
  <si>
    <t>Magyar Vörösk. Orosházi Területi Szervez.Tk-i Alapsz.</t>
  </si>
  <si>
    <t>Mozgáskorlátozottak Tótkomlósi Egyesület</t>
  </si>
  <si>
    <t xml:space="preserve">Nagycsaládosok Tótkomlósi Egyesülete </t>
  </si>
  <si>
    <t xml:space="preserve">Önkéntes Tűzoltó Egyesület Tótkomlós </t>
  </si>
  <si>
    <t>Száraz-Ér Társaság Term. és Körny. Egyesület</t>
  </si>
  <si>
    <t>Tótkomlós és Vonzáskörzete közbiztonságáért Alapítvány</t>
  </si>
  <si>
    <t xml:space="preserve">Tótkomlós Fúvószenei Kultúrájáért Alapítvány </t>
  </si>
  <si>
    <t>Tótkomlós Polgárosodásáért Egyesület</t>
  </si>
  <si>
    <t>Tótkomlós Turizmusáért  Egyesület</t>
  </si>
  <si>
    <t xml:space="preserve">Tótkomlósi Rozmár Szenior Úszó Klub Egyesület </t>
  </si>
  <si>
    <t xml:space="preserve">Tótkomlósi Torna Club </t>
  </si>
  <si>
    <t xml:space="preserve">Tótkomlósi Úszó Egyesület </t>
  </si>
  <si>
    <t>Tótkomlósi Városvédő Egyesület</t>
  </si>
  <si>
    <t xml:space="preserve">Városi Nyugdíjas Klub </t>
  </si>
  <si>
    <t>Tóth-boys futócsapat</t>
  </si>
  <si>
    <t>Orosházi Lovas Egyesület</t>
  </si>
  <si>
    <t>Képviselői felajánlásból</t>
  </si>
  <si>
    <t>Ft-ban</t>
  </si>
  <si>
    <t>Támogatott szervezet</t>
  </si>
  <si>
    <t>Iskoláért a jövő polgáráért Alapítvány</t>
  </si>
  <si>
    <t>Tótkomlós Fúvószenei Kulturájáért Alapítvány</t>
  </si>
  <si>
    <t>Tótkomlós Látványturizmusáért Alapítvány</t>
  </si>
  <si>
    <t>Tótkomlós Városért Közalapítvány</t>
  </si>
  <si>
    <t>Tótkomlósi Rozmár Szenior Úszó Klub Egyesület</t>
  </si>
  <si>
    <t>Tótkomlósi Torna Club</t>
  </si>
  <si>
    <t>Komlós Bűnmegelőzési és Önvédelmi egyesület</t>
  </si>
  <si>
    <t>Fel nem osztott felajánlás</t>
  </si>
  <si>
    <t>Végösszesen</t>
  </si>
  <si>
    <t>8. melléklet</t>
  </si>
  <si>
    <t>FELHALMOZÁSI BEVÉTELEK</t>
  </si>
  <si>
    <t>eredeti ei</t>
  </si>
  <si>
    <t>Módosított (I. fé.)</t>
  </si>
  <si>
    <t>Módosított (IX.16.)</t>
  </si>
  <si>
    <r>
      <t xml:space="preserve">Önkormányzatok Költségvetési tám. </t>
    </r>
    <r>
      <rPr>
        <sz val="12"/>
        <rFont val="Times New Roman"/>
        <family val="1"/>
      </rPr>
      <t>Szlovák Iskola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TEKI  támog.</t>
    </r>
  </si>
  <si>
    <t>Állati hulladék-kezelés</t>
  </si>
  <si>
    <r>
      <t xml:space="preserve">       </t>
    </r>
    <r>
      <rPr>
        <sz val="12"/>
        <rFont val="Times New Roman"/>
        <family val="1"/>
      </rPr>
      <t xml:space="preserve">  - KIOP pályázat UNIÓS támogatás</t>
    </r>
  </si>
  <si>
    <r>
      <t xml:space="preserve">       </t>
    </r>
    <r>
      <rPr>
        <sz val="12"/>
        <rFont val="Times New Roman"/>
        <family val="1"/>
      </rPr>
      <t xml:space="preserve">  - KIOP pályázat Magyar Államtól fejlesztési támogatás</t>
    </r>
  </si>
  <si>
    <t xml:space="preserve">         - BM önerő</t>
  </si>
  <si>
    <t xml:space="preserve">         - Társulási tagoktól átvett pénz</t>
  </si>
  <si>
    <r>
      <t>Óvoda</t>
    </r>
    <r>
      <rPr>
        <sz val="12"/>
        <rFont val="Times New Roman"/>
        <family val="1"/>
      </rPr>
      <t xml:space="preserve"> I. ütem CÉDE támogatás</t>
    </r>
  </si>
  <si>
    <r>
      <t>Viziközmű</t>
    </r>
    <r>
      <rPr>
        <sz val="12"/>
        <rFont val="Times New Roman"/>
        <family val="1"/>
      </rPr>
      <t xml:space="preserve"> lakosságtól átvett pénzeszköz</t>
    </r>
  </si>
  <si>
    <r>
      <t xml:space="preserve">Szlovák Iskola </t>
    </r>
    <r>
      <rPr>
        <sz val="12"/>
        <rFont val="Times New Roman"/>
        <family val="1"/>
      </rPr>
      <t>HEFOP</t>
    </r>
  </si>
  <si>
    <r>
      <t>Felhalmozási és tőkejellegű</t>
    </r>
    <r>
      <rPr>
        <sz val="12"/>
        <rFont val="Times New Roman"/>
        <family val="1"/>
      </rPr>
      <t xml:space="preserve"> bevétel (bérbeadás, kommunális adó)</t>
    </r>
  </si>
  <si>
    <r>
      <t xml:space="preserve">Lakáshoz jutás </t>
    </r>
    <r>
      <rPr>
        <sz val="12"/>
        <rFont val="Times New Roman"/>
        <family val="1"/>
      </rPr>
      <t>(2007 évi) normatíva 100%-a</t>
    </r>
  </si>
  <si>
    <r>
      <t xml:space="preserve">Központosított előirányzat </t>
    </r>
    <r>
      <rPr>
        <sz val="12"/>
        <rFont val="Times New Roman"/>
        <family val="1"/>
      </rPr>
      <t>viziközmű hozzájárulás utáni támogatás</t>
    </r>
  </si>
  <si>
    <t>Felhalmozási pénzmaradvány</t>
  </si>
  <si>
    <t>FELHALMOZÁSI BEVÉTEL ÖSSZESEN:</t>
  </si>
  <si>
    <t>FELHALMOZÁSI KIADÁSOK</t>
  </si>
  <si>
    <r>
      <t xml:space="preserve">Óvoda </t>
    </r>
    <r>
      <rPr>
        <sz val="12"/>
        <rFont val="Times New Roman"/>
        <family val="1"/>
      </rPr>
      <t xml:space="preserve">I ütem </t>
    </r>
  </si>
  <si>
    <r>
      <t xml:space="preserve">Óvoda </t>
    </r>
    <r>
      <rPr>
        <sz val="12"/>
        <rFont val="Times New Roman"/>
        <family val="1"/>
      </rPr>
      <t>II ütem pályázati önerő</t>
    </r>
  </si>
  <si>
    <r>
      <t xml:space="preserve">Óvoda </t>
    </r>
    <r>
      <rPr>
        <sz val="12"/>
        <rFont val="Times New Roman"/>
        <family val="1"/>
      </rPr>
      <t>II. ütem magas tetőre</t>
    </r>
  </si>
  <si>
    <r>
      <t xml:space="preserve">Művelődési Központ </t>
    </r>
    <r>
      <rPr>
        <sz val="12"/>
        <rFont val="Times New Roman"/>
        <family val="1"/>
      </rPr>
      <t>felújítás I. ütem pályázati önerő</t>
    </r>
  </si>
  <si>
    <r>
      <t xml:space="preserve">Művelődési Központ </t>
    </r>
    <r>
      <rPr>
        <sz val="12"/>
        <rFont val="Times New Roman"/>
        <family val="1"/>
      </rPr>
      <t>felújítás II. ütem előkészítő terv, tervezői díj</t>
    </r>
  </si>
  <si>
    <r>
      <t xml:space="preserve">Wallaszky tér 1/B lakás </t>
    </r>
    <r>
      <rPr>
        <sz val="12"/>
        <rFont val="Times New Roman"/>
        <family val="1"/>
      </rPr>
      <t>felújítás</t>
    </r>
  </si>
  <si>
    <t>FELÚJÍTÁSOK ÖSSZESEN:</t>
  </si>
  <si>
    <r>
      <t xml:space="preserve">Szlovák Iskola </t>
    </r>
    <r>
      <rPr>
        <sz val="12"/>
        <rFont val="Times New Roman"/>
        <family val="1"/>
      </rPr>
      <t>HEFOP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pályázat számítógépes vásárlás</t>
    </r>
  </si>
  <si>
    <r>
      <t>Önkormányzati Igazgatás</t>
    </r>
    <r>
      <rPr>
        <sz val="12"/>
        <rFont val="Times New Roman"/>
        <family val="1"/>
      </rPr>
      <t xml:space="preserve"> Szlovák Iskola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rekonstrukció </t>
    </r>
  </si>
  <si>
    <r>
      <t xml:space="preserve">Tűzoltó Köztestület pályázati önrész </t>
    </r>
    <r>
      <rPr>
        <sz val="12"/>
        <rFont val="Times New Roman"/>
        <family val="1"/>
      </rPr>
      <t>(fecskendő)</t>
    </r>
  </si>
  <si>
    <r>
      <t xml:space="preserve">Szennyvíztisztító és csatorna </t>
    </r>
    <r>
      <rPr>
        <sz val="12"/>
        <rFont val="Times New Roman"/>
        <family val="1"/>
      </rPr>
      <t>hálózati tervek készítése</t>
    </r>
    <r>
      <rPr>
        <b/>
        <sz val="12"/>
        <rFont val="Times New Roman"/>
        <family val="1"/>
      </rPr>
      <t xml:space="preserve"> </t>
    </r>
  </si>
  <si>
    <r>
      <t xml:space="preserve">Szennyvíztisztító és csatorna </t>
    </r>
    <r>
      <rPr>
        <sz val="12"/>
        <rFont val="Times New Roman"/>
        <family val="1"/>
      </rPr>
      <t>hálózat vízjogi eng. terv dokument.</t>
    </r>
  </si>
  <si>
    <t>Utak építése pályázati önerő</t>
  </si>
  <si>
    <t>Belvízrendezés pályázati önerő</t>
  </si>
  <si>
    <r>
      <t xml:space="preserve">Belvízelvezetés </t>
    </r>
    <r>
      <rPr>
        <sz val="12"/>
        <rFont val="Times New Roman"/>
        <family val="1"/>
      </rPr>
      <t>vízjogi engedély terv</t>
    </r>
  </si>
  <si>
    <r>
      <t xml:space="preserve">Beruházások </t>
    </r>
    <r>
      <rPr>
        <sz val="12"/>
        <rFont val="Times New Roman"/>
        <family val="1"/>
      </rPr>
      <t>tervezési díja(közösségi közl.fejl.kapcs.tervek)</t>
    </r>
  </si>
  <si>
    <r>
      <t xml:space="preserve">Információs táblák </t>
    </r>
    <r>
      <rPr>
        <sz val="12"/>
        <rFont val="Times New Roman"/>
        <family val="1"/>
      </rPr>
      <t>pályázati önerő</t>
    </r>
  </si>
  <si>
    <r>
      <t xml:space="preserve">Bajcsy u. 6. és Epres tér </t>
    </r>
    <r>
      <rPr>
        <sz val="12"/>
        <rFont val="Times New Roman"/>
        <family val="1"/>
      </rPr>
      <t>tervezési és műszaki dokumentáció</t>
    </r>
  </si>
  <si>
    <r>
      <t xml:space="preserve">Alapfokú Művészetoktatás </t>
    </r>
    <r>
      <rPr>
        <sz val="12"/>
        <rFont val="Times New Roman"/>
        <family val="1"/>
      </rPr>
      <t>hangszer vásárlás</t>
    </r>
  </si>
  <si>
    <t>BERUHÁZÁSOK ÖSSZESEN:</t>
  </si>
  <si>
    <t>Pénzügyi befektetések kiadása ( Kft. törzstőke)</t>
  </si>
  <si>
    <t>PÉNZÜGYI BEFEKTETÉSEK ÖSSZESEN:</t>
  </si>
  <si>
    <t>Felhalmozási pe. átadás (Lakáshoz jutók támogatása)</t>
  </si>
  <si>
    <t>Viziközmű hozzájárulás utáni támogatás lakosságnak</t>
  </si>
  <si>
    <t>Fejlesztési hitel visszafizetés</t>
  </si>
  <si>
    <t xml:space="preserve">            Fejlesztések (Fürdő, stb.)          </t>
  </si>
  <si>
    <t xml:space="preserve">            Gépkocsi                                     </t>
  </si>
  <si>
    <t>Fejlesztési hitel kamata (Műk. kiad.-nál tervezett egyéb folyó kiad)</t>
  </si>
  <si>
    <t xml:space="preserve">            Fejlesztések (Fürdő, stb)             </t>
  </si>
  <si>
    <t xml:space="preserve">            Gépkocsi                                       </t>
  </si>
  <si>
    <t>FELHALMOZÁSI KIADÁSOK ÖSSZESEN:</t>
  </si>
  <si>
    <t>9. melléklet</t>
  </si>
  <si>
    <t>Társadalmi és szociálpolitikai juttatás részletezése</t>
  </si>
  <si>
    <t>Önkormányzatok által folyósított ellátások</t>
  </si>
  <si>
    <t>eredeti ei.</t>
  </si>
  <si>
    <t>módosított VI 30.</t>
  </si>
  <si>
    <t>változás</t>
  </si>
  <si>
    <t>Módosított I. fé.</t>
  </si>
  <si>
    <t>Rendszeres szociális pénzbeli ellátások</t>
  </si>
  <si>
    <t xml:space="preserve">Időskorúak járadéka                                              </t>
  </si>
  <si>
    <t xml:space="preserve">Normatív ápolási díj                                       </t>
  </si>
  <si>
    <t>Normatív lakásfenntartási támogatás</t>
  </si>
  <si>
    <t>Önkormányzati szabályozású lakásfenntartási tám.</t>
  </si>
  <si>
    <t>67 %-ban csökkent munkakép. rendsz. szoc. segélye</t>
  </si>
  <si>
    <t>Rendszeres szociális segély kereső tev. mellett</t>
  </si>
  <si>
    <t>Munkanélküli ellátások</t>
  </si>
  <si>
    <t>Tartós munkanélküliek rendszeres szoc. segélye</t>
  </si>
  <si>
    <t>Átmeneti segély</t>
  </si>
  <si>
    <t>Temetési segély</t>
  </si>
  <si>
    <t>Köztemetés</t>
  </si>
  <si>
    <t>Méltányossági közgyógy igazolvány</t>
  </si>
  <si>
    <t>Felnőttek természetbeni ellátása</t>
  </si>
  <si>
    <t>Eseti pénzbeli gyermekvédelmi ellátás</t>
  </si>
  <si>
    <t>Rendkívüli gyermekvédelmi támogatás</t>
  </si>
  <si>
    <t>Gyermekek természetbeni ellátása</t>
  </si>
  <si>
    <t>Nyári gyermekétkeztetés</t>
  </si>
  <si>
    <t>Önkormányzat által folyósított ell. össz.</t>
  </si>
  <si>
    <t>Egyéb pénzbeli juttatások</t>
  </si>
  <si>
    <t>Eseti pénzbeli  szociális ellátás</t>
  </si>
  <si>
    <t>Mozgáskorlátozottak közlekedési támogatása</t>
  </si>
  <si>
    <r>
      <t xml:space="preserve">Felsőoktatási tanulók ösztöndíja </t>
    </r>
    <r>
      <rPr>
        <sz val="11"/>
        <rFont val="Times New Roman"/>
        <family val="1"/>
      </rPr>
      <t>(Bursa Hungarica)</t>
    </r>
  </si>
  <si>
    <t>Egyéb pénzbeli juttatás összesen</t>
  </si>
  <si>
    <t>VÉGÖSSZESEN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</si>
</sst>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3"/>
      <name val="Tahoma"/>
      <family val="2"/>
    </font>
    <font>
      <b/>
      <i/>
      <sz val="16"/>
      <name val="Tahoma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3"/>
      <name val="Arial"/>
      <family val="0"/>
    </font>
    <font>
      <b/>
      <sz val="14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0"/>
    </font>
    <font>
      <b/>
      <sz val="13"/>
      <name val="Arial"/>
      <family val="2"/>
    </font>
    <font>
      <sz val="14"/>
      <name val="Times New Roman"/>
      <family val="1"/>
    </font>
    <font>
      <b/>
      <sz val="1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3" fontId="0" fillId="0" borderId="0" xfId="0" applyNumberFormat="1" applyAlignment="1">
      <alignment/>
    </xf>
    <xf numFmtId="0" fontId="0" fillId="2" borderId="2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Fill="1" applyBorder="1" applyAlignment="1">
      <alignment/>
    </xf>
    <xf numFmtId="3" fontId="0" fillId="0" borderId="8" xfId="0" applyNumberFormat="1" applyBorder="1" applyAlignment="1">
      <alignment/>
    </xf>
    <xf numFmtId="0" fontId="1" fillId="0" borderId="0" xfId="0" applyFont="1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Fill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2" borderId="3" xfId="0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3" fontId="1" fillId="0" borderId="3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8" xfId="0" applyFont="1" applyBorder="1" applyAlignment="1">
      <alignment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3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0" borderId="3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" fillId="0" borderId="7" xfId="0" applyFont="1" applyBorder="1" applyAlignment="1">
      <alignment wrapText="1"/>
    </xf>
    <xf numFmtId="3" fontId="1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4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0" fontId="6" fillId="0" borderId="17" xfId="0" applyFont="1" applyBorder="1" applyAlignment="1">
      <alignment horizontal="lef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/>
    </xf>
    <xf numFmtId="0" fontId="0" fillId="0" borderId="18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0" fillId="0" borderId="18" xfId="0" applyBorder="1" applyAlignment="1">
      <alignment/>
    </xf>
    <xf numFmtId="0" fontId="6" fillId="0" borderId="17" xfId="0" applyFont="1" applyBorder="1" applyAlignment="1">
      <alignment vertical="center" wrapText="1"/>
    </xf>
    <xf numFmtId="3" fontId="6" fillId="0" borderId="4" xfId="0" applyNumberFormat="1" applyFont="1" applyBorder="1" applyAlignment="1">
      <alignment wrapText="1"/>
    </xf>
    <xf numFmtId="0" fontId="0" fillId="0" borderId="18" xfId="0" applyBorder="1" applyAlignment="1">
      <alignment wrapText="1"/>
    </xf>
    <xf numFmtId="0" fontId="11" fillId="0" borderId="20" xfId="0" applyFont="1" applyBorder="1" applyAlignment="1">
      <alignment horizontal="left" vertical="center" wrapText="1"/>
    </xf>
    <xf numFmtId="3" fontId="11" fillId="0" borderId="21" xfId="0" applyNumberFormat="1" applyFont="1" applyBorder="1" applyAlignment="1">
      <alignment horizontal="right" vertical="center" wrapText="1"/>
    </xf>
    <xf numFmtId="3" fontId="11" fillId="0" borderId="22" xfId="0" applyNumberFormat="1" applyFont="1" applyBorder="1" applyAlignment="1">
      <alignment/>
    </xf>
    <xf numFmtId="0" fontId="0" fillId="0" borderId="21" xfId="0" applyBorder="1" applyAlignment="1">
      <alignment/>
    </xf>
    <xf numFmtId="3" fontId="11" fillId="0" borderId="23" xfId="0" applyNumberFormat="1" applyFont="1" applyBorder="1" applyAlignment="1">
      <alignment/>
    </xf>
    <xf numFmtId="0" fontId="12" fillId="0" borderId="24" xfId="0" applyFont="1" applyBorder="1" applyAlignment="1">
      <alignment horizontal="left" vertical="center" wrapText="1"/>
    </xf>
    <xf numFmtId="3" fontId="12" fillId="0" borderId="25" xfId="0" applyNumberFormat="1" applyFont="1" applyBorder="1" applyAlignment="1">
      <alignment horizontal="right" vertical="center" wrapText="1"/>
    </xf>
    <xf numFmtId="3" fontId="12" fillId="0" borderId="26" xfId="0" applyNumberFormat="1" applyFont="1" applyBorder="1" applyAlignment="1">
      <alignment/>
    </xf>
    <xf numFmtId="3" fontId="12" fillId="0" borderId="27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3" fontId="15" fillId="0" borderId="18" xfId="0" applyNumberFormat="1" applyFont="1" applyBorder="1" applyAlignment="1">
      <alignment horizontal="right" vertical="center" wrapText="1"/>
    </xf>
    <xf numFmtId="0" fontId="16" fillId="0" borderId="18" xfId="0" applyFont="1" applyBorder="1" applyAlignment="1">
      <alignment/>
    </xf>
    <xf numFmtId="0" fontId="15" fillId="0" borderId="18" xfId="0" applyFont="1" applyBorder="1" applyAlignment="1">
      <alignment horizontal="left" vertical="center" wrapText="1"/>
    </xf>
    <xf numFmtId="0" fontId="17" fillId="0" borderId="18" xfId="0" applyFont="1" applyBorder="1" applyAlignment="1">
      <alignment vertical="center" wrapText="1"/>
    </xf>
    <xf numFmtId="3" fontId="17" fillId="0" borderId="18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 wrapText="1"/>
    </xf>
    <xf numFmtId="3" fontId="18" fillId="0" borderId="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/>
    </xf>
    <xf numFmtId="0" fontId="17" fillId="0" borderId="1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3" fillId="0" borderId="18" xfId="0" applyFont="1" applyBorder="1" applyAlignment="1">
      <alignment vertical="top" wrapText="1"/>
    </xf>
    <xf numFmtId="3" fontId="13" fillId="0" borderId="18" xfId="0" applyNumberFormat="1" applyFont="1" applyBorder="1" applyAlignment="1">
      <alignment horizontal="right" vertical="top" wrapText="1"/>
    </xf>
    <xf numFmtId="3" fontId="13" fillId="0" borderId="18" xfId="0" applyNumberFormat="1" applyFont="1" applyBorder="1" applyAlignment="1">
      <alignment horizontal="right" vertical="top"/>
    </xf>
    <xf numFmtId="3" fontId="13" fillId="0" borderId="18" xfId="0" applyNumberFormat="1" applyFont="1" applyFill="1" applyBorder="1" applyAlignment="1">
      <alignment horizontal="right" vertical="top"/>
    </xf>
    <xf numFmtId="0" fontId="19" fillId="0" borderId="18" xfId="0" applyFont="1" applyBorder="1" applyAlignment="1">
      <alignment vertical="top" wrapText="1"/>
    </xf>
    <xf numFmtId="3" fontId="19" fillId="0" borderId="18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8" xfId="0" applyFont="1" applyBorder="1" applyAlignment="1">
      <alignment/>
    </xf>
    <xf numFmtId="0" fontId="20" fillId="0" borderId="18" xfId="0" applyFont="1" applyBorder="1" applyAlignment="1">
      <alignment/>
    </xf>
    <xf numFmtId="0" fontId="19" fillId="0" borderId="18" xfId="0" applyFont="1" applyBorder="1" applyAlignment="1">
      <alignment/>
    </xf>
    <xf numFmtId="0" fontId="21" fillId="0" borderId="18" xfId="0" applyFont="1" applyBorder="1" applyAlignment="1">
      <alignment/>
    </xf>
    <xf numFmtId="0" fontId="17" fillId="0" borderId="18" xfId="0" applyFont="1" applyBorder="1" applyAlignment="1">
      <alignment vertical="top" wrapText="1"/>
    </xf>
    <xf numFmtId="3" fontId="17" fillId="0" borderId="18" xfId="0" applyNumberFormat="1" applyFont="1" applyBorder="1" applyAlignment="1">
      <alignment horizontal="right" vertical="top" wrapText="1"/>
    </xf>
    <xf numFmtId="3" fontId="13" fillId="0" borderId="18" xfId="0" applyNumberFormat="1" applyFont="1" applyBorder="1" applyAlignment="1">
      <alignment/>
    </xf>
    <xf numFmtId="0" fontId="13" fillId="0" borderId="3" xfId="0" applyFont="1" applyFill="1" applyBorder="1" applyAlignment="1">
      <alignment vertical="top" wrapText="1"/>
    </xf>
    <xf numFmtId="0" fontId="17" fillId="0" borderId="18" xfId="0" applyFont="1" applyFill="1" applyBorder="1" applyAlignment="1">
      <alignment vertical="top"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Border="1" applyAlignment="1">
      <alignment horizontal="right"/>
    </xf>
    <xf numFmtId="0" fontId="17" fillId="0" borderId="28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wrapText="1"/>
    </xf>
    <xf numFmtId="0" fontId="20" fillId="0" borderId="17" xfId="0" applyFont="1" applyBorder="1" applyAlignment="1">
      <alignment wrapText="1"/>
    </xf>
    <xf numFmtId="3" fontId="13" fillId="0" borderId="18" xfId="0" applyNumberFormat="1" applyFont="1" applyBorder="1" applyAlignment="1">
      <alignment horizontal="right" vertical="center"/>
    </xf>
    <xf numFmtId="3" fontId="13" fillId="0" borderId="19" xfId="0" applyNumberFormat="1" applyFont="1" applyBorder="1" applyAlignment="1">
      <alignment horizontal="right" vertical="center"/>
    </xf>
    <xf numFmtId="0" fontId="20" fillId="0" borderId="17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3" fontId="13" fillId="0" borderId="2" xfId="0" applyNumberFormat="1" applyFont="1" applyBorder="1" applyAlignment="1">
      <alignment horizontal="right" vertical="top" wrapText="1"/>
    </xf>
    <xf numFmtId="3" fontId="13" fillId="0" borderId="2" xfId="0" applyNumberFormat="1" applyFont="1" applyBorder="1" applyAlignment="1">
      <alignment horizontal="right" vertical="center"/>
    </xf>
    <xf numFmtId="0" fontId="19" fillId="0" borderId="20" xfId="0" applyFont="1" applyBorder="1" applyAlignment="1">
      <alignment vertical="top" wrapText="1"/>
    </xf>
    <xf numFmtId="3" fontId="19" fillId="0" borderId="21" xfId="0" applyNumberFormat="1" applyFont="1" applyBorder="1" applyAlignment="1">
      <alignment horizontal="right" vertical="top" wrapText="1"/>
    </xf>
    <xf numFmtId="3" fontId="19" fillId="0" borderId="21" xfId="0" applyNumberFormat="1" applyFont="1" applyBorder="1" applyAlignment="1">
      <alignment horizontal="right" vertical="center"/>
    </xf>
    <xf numFmtId="3" fontId="19" fillId="0" borderId="23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top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3" fontId="1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8" xfId="0" applyFont="1" applyFill="1" applyBorder="1" applyAlignment="1">
      <alignment/>
    </xf>
    <xf numFmtId="0" fontId="25" fillId="0" borderId="18" xfId="0" applyFont="1" applyBorder="1" applyAlignment="1">
      <alignment/>
    </xf>
    <xf numFmtId="3" fontId="25" fillId="0" borderId="18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8" xfId="0" applyFont="1" applyBorder="1" applyAlignment="1">
      <alignment vertical="top" wrapText="1"/>
    </xf>
    <xf numFmtId="3" fontId="6" fillId="0" borderId="18" xfId="0" applyNumberFormat="1" applyFont="1" applyBorder="1" applyAlignment="1">
      <alignment horizontal="right" vertical="top" wrapText="1"/>
    </xf>
    <xf numFmtId="0" fontId="6" fillId="0" borderId="18" xfId="0" applyFont="1" applyBorder="1" applyAlignment="1">
      <alignment vertical="top" wrapText="1"/>
    </xf>
    <xf numFmtId="3" fontId="11" fillId="0" borderId="18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11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righ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3" fontId="11" fillId="0" borderId="5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3" fontId="11" fillId="0" borderId="7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5" fillId="0" borderId="18" xfId="0" applyFont="1" applyBorder="1" applyAlignment="1">
      <alignment vertical="top" wrapText="1"/>
    </xf>
    <xf numFmtId="3" fontId="15" fillId="0" borderId="18" xfId="0" applyNumberFormat="1" applyFont="1" applyBorder="1" applyAlignment="1">
      <alignment horizontal="right" vertical="top" wrapText="1"/>
    </xf>
    <xf numFmtId="0" fontId="15" fillId="0" borderId="3" xfId="0" applyFont="1" applyFill="1" applyBorder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9" fillId="0" borderId="18" xfId="0" applyFont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3" fontId="19" fillId="0" borderId="18" xfId="0" applyNumberFormat="1" applyFont="1" applyBorder="1" applyAlignment="1">
      <alignment/>
    </xf>
    <xf numFmtId="3" fontId="13" fillId="0" borderId="4" xfId="0" applyNumberFormat="1" applyFont="1" applyBorder="1" applyAlignment="1">
      <alignment horizontal="right" vertical="top" wrapText="1"/>
    </xf>
    <xf numFmtId="0" fontId="13" fillId="0" borderId="18" xfId="0" applyFont="1" applyFill="1" applyBorder="1" applyAlignment="1">
      <alignment/>
    </xf>
    <xf numFmtId="0" fontId="12" fillId="0" borderId="18" xfId="0" applyFont="1" applyBorder="1" applyAlignment="1">
      <alignment vertical="top" wrapText="1"/>
    </xf>
    <xf numFmtId="3" fontId="12" fillId="0" borderId="18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/>
    </xf>
    <xf numFmtId="3" fontId="17" fillId="0" borderId="4" xfId="0" applyNumberFormat="1" applyFont="1" applyBorder="1" applyAlignment="1">
      <alignment horizontal="right" vertical="top" wrapText="1"/>
    </xf>
    <xf numFmtId="0" fontId="13" fillId="0" borderId="18" xfId="0" applyFont="1" applyBorder="1" applyAlignment="1">
      <alignment/>
    </xf>
    <xf numFmtId="3" fontId="12" fillId="0" borderId="18" xfId="0" applyNumberFormat="1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27" fillId="0" borderId="18" xfId="0" applyFont="1" applyBorder="1" applyAlignment="1">
      <alignment vertical="top" wrapText="1"/>
    </xf>
    <xf numFmtId="3" fontId="27" fillId="0" borderId="18" xfId="0" applyNumberFormat="1" applyFont="1" applyBorder="1" applyAlignment="1">
      <alignment horizontal="right" vertical="top" wrapText="1"/>
    </xf>
    <xf numFmtId="3" fontId="27" fillId="0" borderId="4" xfId="0" applyNumberFormat="1" applyFont="1" applyBorder="1" applyAlignment="1">
      <alignment horizontal="right" vertical="top" wrapText="1"/>
    </xf>
    <xf numFmtId="3" fontId="27" fillId="0" borderId="1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">
      <selection activeCell="A47" sqref="A46:IV47"/>
    </sheetView>
  </sheetViews>
  <sheetFormatPr defaultColWidth="9.140625" defaultRowHeight="12.75"/>
  <cols>
    <col min="1" max="1" width="4.28125" style="0" customWidth="1"/>
    <col min="2" max="2" width="51.7109375" style="0" customWidth="1"/>
    <col min="3" max="3" width="14.8515625" style="0" customWidth="1"/>
    <col min="4" max="5" width="11.7109375" style="0" customWidth="1"/>
    <col min="6" max="6" width="12.7109375" style="0" customWidth="1"/>
    <col min="7" max="7" width="13.8515625" style="0" customWidth="1"/>
    <col min="8" max="8" width="15.00390625" style="0" customWidth="1"/>
    <col min="9" max="9" width="12.8515625" style="47" customWidth="1"/>
  </cols>
  <sheetData>
    <row r="1" spans="1:9" ht="21" customHeight="1">
      <c r="A1" s="3" t="s">
        <v>17</v>
      </c>
      <c r="B1" s="5" t="s">
        <v>0</v>
      </c>
      <c r="C1" s="5" t="s">
        <v>1</v>
      </c>
      <c r="D1" s="7"/>
      <c r="E1" s="8"/>
      <c r="F1" s="9" t="s">
        <v>2</v>
      </c>
      <c r="G1" s="8"/>
      <c r="H1" s="8"/>
      <c r="I1" s="10"/>
    </row>
    <row r="2" spans="1:9" ht="15" customHeight="1">
      <c r="A2" s="28"/>
      <c r="B2" s="6"/>
      <c r="C2" s="6"/>
      <c r="D2" s="5" t="s">
        <v>3</v>
      </c>
      <c r="E2" s="5" t="s">
        <v>5</v>
      </c>
      <c r="F2" s="5" t="s">
        <v>13</v>
      </c>
      <c r="G2" s="5" t="s">
        <v>15</v>
      </c>
      <c r="H2" s="5" t="s">
        <v>6</v>
      </c>
      <c r="I2" s="5" t="s">
        <v>9</v>
      </c>
    </row>
    <row r="3" spans="1:9" ht="15" customHeight="1">
      <c r="A3" s="28"/>
      <c r="B3" s="29"/>
      <c r="C3" s="6"/>
      <c r="D3" s="6" t="s">
        <v>4</v>
      </c>
      <c r="E3" s="6" t="s">
        <v>11</v>
      </c>
      <c r="F3" s="6" t="s">
        <v>14</v>
      </c>
      <c r="G3" s="6" t="s">
        <v>16</v>
      </c>
      <c r="H3" s="6" t="s">
        <v>7</v>
      </c>
      <c r="I3" s="6" t="s">
        <v>8</v>
      </c>
    </row>
    <row r="4" spans="1:9" ht="15" customHeight="1">
      <c r="A4" s="1"/>
      <c r="B4" s="30"/>
      <c r="C4" s="12"/>
      <c r="D4" s="12"/>
      <c r="E4" s="12" t="s">
        <v>12</v>
      </c>
      <c r="F4" s="12" t="s">
        <v>7</v>
      </c>
      <c r="G4" s="12" t="s">
        <v>10</v>
      </c>
      <c r="H4" s="12"/>
      <c r="I4" s="12"/>
    </row>
    <row r="5" spans="1:9" ht="12.75" customHeight="1">
      <c r="A5" s="31" t="s">
        <v>18</v>
      </c>
      <c r="B5" s="34" t="s">
        <v>32</v>
      </c>
      <c r="C5" s="35"/>
      <c r="D5" s="36"/>
      <c r="E5" s="36"/>
      <c r="F5" s="36"/>
      <c r="G5" s="36"/>
      <c r="H5" s="36"/>
      <c r="I5" s="35"/>
    </row>
    <row r="6" spans="1:9" s="42" customFormat="1" ht="12.75" customHeight="1">
      <c r="A6" s="48"/>
      <c r="B6" s="49" t="s">
        <v>39</v>
      </c>
      <c r="C6" s="50"/>
      <c r="D6" s="50"/>
      <c r="E6" s="50"/>
      <c r="F6" s="50"/>
      <c r="G6" s="50"/>
      <c r="H6" s="50"/>
      <c r="I6" s="50"/>
    </row>
    <row r="7" spans="1:9" s="42" customFormat="1" ht="12.75" customHeight="1">
      <c r="A7" s="48"/>
      <c r="B7" s="89" t="s">
        <v>55</v>
      </c>
      <c r="C7" s="50"/>
      <c r="D7" s="50"/>
      <c r="E7" s="50"/>
      <c r="F7" s="50"/>
      <c r="G7" s="50"/>
      <c r="H7" s="50"/>
      <c r="I7" s="50"/>
    </row>
    <row r="8" spans="1:9" ht="12.75">
      <c r="A8" s="32"/>
      <c r="B8" s="90"/>
      <c r="C8" s="37">
        <v>5352215</v>
      </c>
      <c r="D8" s="38"/>
      <c r="E8" s="38"/>
      <c r="F8" s="38"/>
      <c r="G8" s="38"/>
      <c r="H8" s="38"/>
      <c r="I8" s="37"/>
    </row>
    <row r="9" spans="1:9" ht="12.75">
      <c r="A9" s="55" t="s">
        <v>19</v>
      </c>
      <c r="B9" s="18" t="s">
        <v>53</v>
      </c>
      <c r="C9" s="43"/>
      <c r="D9" s="57"/>
      <c r="E9" s="57"/>
      <c r="F9" s="57"/>
      <c r="G9" s="57"/>
      <c r="H9" s="57"/>
      <c r="I9" s="43"/>
    </row>
    <row r="10" spans="1:9" ht="12.75">
      <c r="A10" s="55"/>
      <c r="B10" s="56"/>
      <c r="C10" s="43"/>
      <c r="D10" s="57"/>
      <c r="E10" s="57"/>
      <c r="F10" s="57"/>
      <c r="G10" s="57"/>
      <c r="H10" s="57">
        <v>5352215</v>
      </c>
      <c r="I10" s="37">
        <f>SUM(D10:H10)</f>
        <v>5352215</v>
      </c>
    </row>
    <row r="11" spans="1:9" ht="12.75" customHeight="1">
      <c r="A11" s="31" t="s">
        <v>27</v>
      </c>
      <c r="B11" s="14" t="s">
        <v>36</v>
      </c>
      <c r="C11" s="35"/>
      <c r="D11" s="36"/>
      <c r="E11" s="36"/>
      <c r="F11" s="36"/>
      <c r="G11" s="36"/>
      <c r="H11" s="36"/>
      <c r="I11" s="35"/>
    </row>
    <row r="12" spans="1:9" s="42" customFormat="1" ht="12.75" customHeight="1">
      <c r="A12" s="48"/>
      <c r="B12" s="44" t="s">
        <v>37</v>
      </c>
      <c r="C12" s="50"/>
      <c r="D12" s="50"/>
      <c r="E12" s="50"/>
      <c r="F12" s="50"/>
      <c r="G12" s="50"/>
      <c r="H12" s="50"/>
      <c r="I12" s="50"/>
    </row>
    <row r="13" spans="1:9" ht="12.75">
      <c r="A13" s="32"/>
      <c r="B13" s="45" t="s">
        <v>40</v>
      </c>
      <c r="C13" s="37">
        <v>4200</v>
      </c>
      <c r="D13" s="38"/>
      <c r="E13" s="38"/>
      <c r="F13" s="38"/>
      <c r="G13" s="38"/>
      <c r="H13" s="38"/>
      <c r="I13" s="37">
        <f>SUM(D13:H13)</f>
        <v>0</v>
      </c>
    </row>
    <row r="14" spans="1:9" ht="12.75">
      <c r="A14" s="31" t="s">
        <v>28</v>
      </c>
      <c r="B14" s="34" t="s">
        <v>54</v>
      </c>
      <c r="C14" s="22"/>
      <c r="D14" s="19"/>
      <c r="E14" s="25"/>
      <c r="F14" s="19"/>
      <c r="G14" s="25"/>
      <c r="H14" s="19"/>
      <c r="I14" s="22"/>
    </row>
    <row r="15" spans="1:9" s="42" customFormat="1" ht="12.75">
      <c r="A15" s="48"/>
      <c r="B15" s="49" t="s">
        <v>40</v>
      </c>
      <c r="C15" s="51"/>
      <c r="D15" s="52"/>
      <c r="E15" s="51"/>
      <c r="F15" s="52"/>
      <c r="G15" s="51"/>
      <c r="H15" s="52">
        <v>4200</v>
      </c>
      <c r="I15" s="43">
        <f>SUM(D15:H15)</f>
        <v>4200</v>
      </c>
    </row>
    <row r="16" spans="1:9" ht="12.75">
      <c r="A16" s="41" t="s">
        <v>29</v>
      </c>
      <c r="B16" s="34" t="s">
        <v>41</v>
      </c>
      <c r="C16" s="22"/>
      <c r="D16" s="19"/>
      <c r="E16" s="25"/>
      <c r="F16" s="19"/>
      <c r="G16" s="25"/>
      <c r="H16" s="19"/>
      <c r="I16" s="22"/>
    </row>
    <row r="17" spans="1:9" ht="12.75">
      <c r="A17" s="11"/>
      <c r="B17" s="49" t="s">
        <v>42</v>
      </c>
      <c r="C17" s="24">
        <v>1525685</v>
      </c>
      <c r="D17" s="4"/>
      <c r="E17" s="27"/>
      <c r="F17" s="4"/>
      <c r="G17" s="27"/>
      <c r="H17" s="4"/>
      <c r="I17" s="43">
        <f>SUM(D17:H17)</f>
        <v>0</v>
      </c>
    </row>
    <row r="18" spans="1:9" ht="12.75">
      <c r="A18" s="41" t="s">
        <v>30</v>
      </c>
      <c r="B18" s="59" t="s">
        <v>32</v>
      </c>
      <c r="C18" s="22"/>
      <c r="D18" s="19"/>
      <c r="E18" s="25"/>
      <c r="F18" s="19"/>
      <c r="G18" s="25"/>
      <c r="H18" s="19"/>
      <c r="I18" s="35"/>
    </row>
    <row r="19" spans="1:11" ht="12.75">
      <c r="A19" s="11"/>
      <c r="B19" s="58" t="s">
        <v>60</v>
      </c>
      <c r="C19" s="23"/>
      <c r="D19" s="17"/>
      <c r="E19" s="26"/>
      <c r="F19" s="17">
        <v>-2120</v>
      </c>
      <c r="G19" s="26"/>
      <c r="H19" s="17"/>
      <c r="I19" s="37">
        <f>SUM(D19:H19)</f>
        <v>-2120</v>
      </c>
      <c r="K19" s="2"/>
    </row>
    <row r="20" spans="1:9" ht="12.75">
      <c r="A20" s="33" t="s">
        <v>31</v>
      </c>
      <c r="B20" s="13" t="s">
        <v>41</v>
      </c>
      <c r="C20" s="24"/>
      <c r="D20" s="4"/>
      <c r="E20" s="27"/>
      <c r="F20" s="4"/>
      <c r="G20" s="27"/>
      <c r="H20" s="4"/>
      <c r="I20" s="24"/>
    </row>
    <row r="21" spans="1:9" ht="12.75">
      <c r="A21" s="11"/>
      <c r="B21" s="20" t="s">
        <v>43</v>
      </c>
      <c r="C21" s="23"/>
      <c r="D21" s="17">
        <v>938000</v>
      </c>
      <c r="E21" s="26">
        <v>258727</v>
      </c>
      <c r="F21" s="17">
        <f>328958+2120</f>
        <v>331078</v>
      </c>
      <c r="G21" s="26"/>
      <c r="H21" s="17"/>
      <c r="I21" s="37">
        <f>SUM(D21:H21)</f>
        <v>1527805</v>
      </c>
    </row>
    <row r="22" spans="1:9" ht="12.75">
      <c r="A22" s="41" t="s">
        <v>20</v>
      </c>
      <c r="B22" s="13" t="s">
        <v>44</v>
      </c>
      <c r="C22" s="24"/>
      <c r="D22" s="4"/>
      <c r="E22" s="27"/>
      <c r="F22" s="4"/>
      <c r="G22" s="27"/>
      <c r="H22" s="4"/>
      <c r="I22" s="24"/>
    </row>
    <row r="23" spans="1:9" ht="12.75">
      <c r="A23" s="11"/>
      <c r="B23" s="20" t="s">
        <v>56</v>
      </c>
      <c r="C23" s="23">
        <v>50000</v>
      </c>
      <c r="D23" s="17"/>
      <c r="E23" s="26"/>
      <c r="F23" s="17"/>
      <c r="G23" s="26"/>
      <c r="H23" s="17"/>
      <c r="I23" s="37">
        <f>SUM(D23:H23)</f>
        <v>0</v>
      </c>
    </row>
    <row r="24" spans="1:9" ht="12.75">
      <c r="A24" s="33" t="s">
        <v>21</v>
      </c>
      <c r="B24" s="13" t="s">
        <v>44</v>
      </c>
      <c r="C24" s="24"/>
      <c r="D24" s="4"/>
      <c r="E24" s="27"/>
      <c r="F24" s="4"/>
      <c r="G24" s="27"/>
      <c r="H24" s="4"/>
      <c r="I24" s="24"/>
    </row>
    <row r="25" spans="1:9" ht="12.75" customHeight="1">
      <c r="A25" s="11"/>
      <c r="B25" s="15" t="s">
        <v>57</v>
      </c>
      <c r="C25" s="23"/>
      <c r="D25" s="17"/>
      <c r="E25" s="26"/>
      <c r="F25" s="17">
        <v>50000</v>
      </c>
      <c r="G25" s="26"/>
      <c r="H25" s="17"/>
      <c r="I25" s="37">
        <f>SUM(D25:H25)</f>
        <v>50000</v>
      </c>
    </row>
    <row r="26" spans="1:9" ht="12.75">
      <c r="A26" s="33" t="s">
        <v>22</v>
      </c>
      <c r="B26" s="21" t="s">
        <v>45</v>
      </c>
      <c r="C26" s="24"/>
      <c r="D26" s="4"/>
      <c r="E26" s="27"/>
      <c r="F26" s="4"/>
      <c r="G26" s="27"/>
      <c r="H26" s="4"/>
      <c r="I26" s="24"/>
    </row>
    <row r="27" spans="1:9" ht="12.75">
      <c r="A27" s="11"/>
      <c r="B27" s="20" t="s">
        <v>56</v>
      </c>
      <c r="C27" s="23">
        <v>50000</v>
      </c>
      <c r="D27" s="17"/>
      <c r="E27" s="26"/>
      <c r="F27" s="17"/>
      <c r="G27" s="26"/>
      <c r="H27" s="17"/>
      <c r="I27" s="23"/>
    </row>
    <row r="28" spans="1:9" ht="12.75">
      <c r="A28" s="33" t="s">
        <v>23</v>
      </c>
      <c r="B28" s="18" t="s">
        <v>45</v>
      </c>
      <c r="C28" s="24"/>
      <c r="D28" s="4"/>
      <c r="E28" s="27"/>
      <c r="F28" s="4"/>
      <c r="G28" s="27"/>
      <c r="H28" s="4"/>
      <c r="I28" s="24"/>
    </row>
    <row r="29" spans="1:9" ht="12.75">
      <c r="A29" s="11"/>
      <c r="B29" s="16" t="s">
        <v>46</v>
      </c>
      <c r="C29" s="23"/>
      <c r="D29" s="17"/>
      <c r="E29" s="26"/>
      <c r="F29" s="17">
        <v>50000</v>
      </c>
      <c r="G29" s="26"/>
      <c r="H29" s="17"/>
      <c r="I29" s="37">
        <f>SUM(D29:H29)</f>
        <v>50000</v>
      </c>
    </row>
    <row r="30" spans="1:9" ht="12.75">
      <c r="A30" s="33" t="s">
        <v>24</v>
      </c>
      <c r="B30" s="21" t="s">
        <v>47</v>
      </c>
      <c r="C30" s="24"/>
      <c r="D30" s="4"/>
      <c r="E30" s="27"/>
      <c r="F30" s="4"/>
      <c r="G30" s="27"/>
      <c r="H30" s="4"/>
      <c r="I30" s="24"/>
    </row>
    <row r="31" spans="1:9" ht="12.75">
      <c r="A31" s="11"/>
      <c r="B31" s="20" t="s">
        <v>56</v>
      </c>
      <c r="C31" s="23">
        <v>50000</v>
      </c>
      <c r="D31" s="20"/>
      <c r="E31" s="11"/>
      <c r="F31" s="20"/>
      <c r="G31" s="11"/>
      <c r="H31" s="17"/>
      <c r="I31" s="23"/>
    </row>
    <row r="32" spans="1:9" ht="12.75">
      <c r="A32" s="33" t="s">
        <v>25</v>
      </c>
      <c r="B32" s="18" t="s">
        <v>47</v>
      </c>
      <c r="C32" s="24"/>
      <c r="D32" s="4"/>
      <c r="E32" s="27"/>
      <c r="F32" s="4"/>
      <c r="G32" s="27"/>
      <c r="H32" s="4"/>
      <c r="I32" s="24"/>
    </row>
    <row r="33" spans="1:9" ht="12.75">
      <c r="A33" s="11"/>
      <c r="B33" s="16" t="s">
        <v>87</v>
      </c>
      <c r="C33" s="23"/>
      <c r="D33" s="17"/>
      <c r="E33" s="26"/>
      <c r="F33" s="17">
        <v>50000</v>
      </c>
      <c r="G33" s="26"/>
      <c r="H33" s="17"/>
      <c r="I33" s="37">
        <f>SUM(D33:H33)</f>
        <v>50000</v>
      </c>
    </row>
    <row r="34" spans="1:9" ht="12.75">
      <c r="A34" s="33" t="s">
        <v>26</v>
      </c>
      <c r="B34" s="21" t="s">
        <v>36</v>
      </c>
      <c r="C34" s="24"/>
      <c r="D34" s="4"/>
      <c r="E34" s="27"/>
      <c r="F34" s="4"/>
      <c r="G34" s="27"/>
      <c r="H34" s="4"/>
      <c r="I34" s="24"/>
    </row>
    <row r="35" spans="1:9" ht="12.75">
      <c r="A35" s="33"/>
      <c r="B35" s="54" t="s">
        <v>37</v>
      </c>
      <c r="C35" s="24"/>
      <c r="D35" s="4"/>
      <c r="E35" s="27"/>
      <c r="F35" s="4"/>
      <c r="G35" s="27"/>
      <c r="H35" s="4"/>
      <c r="I35" s="24"/>
    </row>
    <row r="36" spans="1:9" ht="12.75">
      <c r="A36" s="11"/>
      <c r="B36" s="16" t="s">
        <v>48</v>
      </c>
      <c r="C36" s="23">
        <v>-3242845</v>
      </c>
      <c r="D36" s="17"/>
      <c r="E36" s="26"/>
      <c r="F36" s="17"/>
      <c r="G36" s="26"/>
      <c r="H36" s="17"/>
      <c r="I36" s="23"/>
    </row>
    <row r="37" spans="1:9" ht="12.75">
      <c r="A37" s="33" t="s">
        <v>33</v>
      </c>
      <c r="B37" s="18" t="s">
        <v>32</v>
      </c>
      <c r="C37" s="24"/>
      <c r="D37" s="4"/>
      <c r="E37" s="27"/>
      <c r="F37" s="4"/>
      <c r="G37" s="27"/>
      <c r="H37" s="4"/>
      <c r="I37" s="24"/>
    </row>
    <row r="38" spans="1:9" ht="12.75">
      <c r="A38" s="11"/>
      <c r="B38" s="16" t="s">
        <v>49</v>
      </c>
      <c r="C38" s="23"/>
      <c r="D38" s="17"/>
      <c r="E38" s="26"/>
      <c r="F38" s="17"/>
      <c r="G38" s="26"/>
      <c r="H38" s="17">
        <v>-3242845</v>
      </c>
      <c r="I38" s="37">
        <f>SUM(D38:H38)</f>
        <v>-3242845</v>
      </c>
    </row>
    <row r="39" spans="1:9" ht="12.75">
      <c r="A39" s="33" t="s">
        <v>34</v>
      </c>
      <c r="B39" s="18" t="s">
        <v>36</v>
      </c>
      <c r="C39" s="24"/>
      <c r="D39" s="24"/>
      <c r="E39" s="24"/>
      <c r="F39" s="24"/>
      <c r="G39" s="24"/>
      <c r="H39" s="24"/>
      <c r="I39" s="24"/>
    </row>
    <row r="40" spans="1:9" s="42" customFormat="1" ht="12.75">
      <c r="A40" s="53"/>
      <c r="B40" s="44" t="s">
        <v>37</v>
      </c>
      <c r="C40" s="51"/>
      <c r="D40" s="51"/>
      <c r="E40" s="51"/>
      <c r="F40" s="51"/>
      <c r="G40" s="51"/>
      <c r="H40" s="51"/>
      <c r="I40" s="51"/>
    </row>
    <row r="41" spans="1:9" ht="12.75">
      <c r="A41" s="11"/>
      <c r="B41" s="16" t="s">
        <v>88</v>
      </c>
      <c r="C41" s="23">
        <v>380000</v>
      </c>
      <c r="D41" s="23"/>
      <c r="E41" s="23"/>
      <c r="F41" s="23"/>
      <c r="G41" s="23"/>
      <c r="H41" s="23"/>
      <c r="I41" s="23"/>
    </row>
    <row r="42" spans="1:9" ht="12.75">
      <c r="A42" s="41" t="s">
        <v>35</v>
      </c>
      <c r="B42" s="18" t="s">
        <v>59</v>
      </c>
      <c r="C42" s="24"/>
      <c r="D42" s="24"/>
      <c r="E42" s="24"/>
      <c r="F42" s="24"/>
      <c r="G42" s="24"/>
      <c r="H42" s="24"/>
      <c r="I42" s="24"/>
    </row>
    <row r="43" spans="1:9" ht="12.75">
      <c r="A43" s="11"/>
      <c r="B43" s="16" t="s">
        <v>58</v>
      </c>
      <c r="C43" s="23"/>
      <c r="D43" s="23"/>
      <c r="E43" s="23"/>
      <c r="F43" s="23"/>
      <c r="G43" s="23"/>
      <c r="H43" s="40">
        <v>380000</v>
      </c>
      <c r="I43" s="37">
        <f>SUM(D43:H43)</f>
        <v>380000</v>
      </c>
    </row>
    <row r="45" spans="3:9" ht="12.75">
      <c r="C45" s="2"/>
      <c r="D45" s="2"/>
      <c r="E45" s="2"/>
      <c r="F45" s="2"/>
      <c r="G45" s="2"/>
      <c r="H45" s="2"/>
      <c r="I45" s="46"/>
    </row>
    <row r="46" spans="3:9" ht="12.75" hidden="1">
      <c r="C46" s="2">
        <f>SUM(C5:C43)</f>
        <v>4169255</v>
      </c>
      <c r="D46" s="2">
        <f aca="true" t="shared" si="0" ref="D46:I46">SUM(D5:D43)</f>
        <v>938000</v>
      </c>
      <c r="E46" s="2">
        <f t="shared" si="0"/>
        <v>258727</v>
      </c>
      <c r="F46" s="2">
        <f t="shared" si="0"/>
        <v>478958</v>
      </c>
      <c r="G46" s="2">
        <f t="shared" si="0"/>
        <v>0</v>
      </c>
      <c r="H46" s="2">
        <f t="shared" si="0"/>
        <v>2493570</v>
      </c>
      <c r="I46" s="2">
        <f t="shared" si="0"/>
        <v>4169255</v>
      </c>
    </row>
    <row r="47" spans="3:9" ht="12.75" hidden="1">
      <c r="C47" s="2"/>
      <c r="D47" s="2"/>
      <c r="E47" s="2"/>
      <c r="F47" s="2"/>
      <c r="G47" s="2"/>
      <c r="H47" s="2"/>
      <c r="I47" s="46"/>
    </row>
    <row r="48" spans="3:9" ht="12.75">
      <c r="C48" s="2"/>
      <c r="D48" s="2"/>
      <c r="E48" s="2"/>
      <c r="F48" s="2"/>
      <c r="G48" s="2"/>
      <c r="H48" s="2"/>
      <c r="I48" s="46"/>
    </row>
    <row r="49" spans="3:9" ht="12.75">
      <c r="C49" s="2"/>
      <c r="D49" s="2"/>
      <c r="E49" s="2"/>
      <c r="F49" s="2"/>
      <c r="G49" s="2"/>
      <c r="H49" s="2"/>
      <c r="I49" s="46"/>
    </row>
    <row r="50" spans="3:9" ht="12.75">
      <c r="C50" s="2"/>
      <c r="D50" s="2"/>
      <c r="E50" s="2"/>
      <c r="F50" s="2"/>
      <c r="G50" s="2"/>
      <c r="H50" s="2"/>
      <c r="I50" s="46"/>
    </row>
    <row r="51" spans="3:9" ht="12.75">
      <c r="C51" s="2"/>
      <c r="D51" s="2"/>
      <c r="E51" s="2"/>
      <c r="F51" s="2"/>
      <c r="G51" s="2"/>
      <c r="H51" s="2"/>
      <c r="I51" s="46"/>
    </row>
    <row r="52" spans="3:9" ht="12.75">
      <c r="C52" s="2"/>
      <c r="D52" s="2"/>
      <c r="E52" s="2"/>
      <c r="F52" s="2"/>
      <c r="G52" s="2"/>
      <c r="H52" s="2"/>
      <c r="I52" s="46"/>
    </row>
    <row r="53" spans="3:9" ht="12.75">
      <c r="C53" s="2"/>
      <c r="D53" s="2"/>
      <c r="E53" s="2"/>
      <c r="F53" s="2"/>
      <c r="G53" s="2"/>
      <c r="H53" s="2"/>
      <c r="I53" s="46"/>
    </row>
    <row r="54" spans="3:9" ht="12.75">
      <c r="C54" s="2"/>
      <c r="D54" s="2"/>
      <c r="E54" s="2"/>
      <c r="F54" s="2"/>
      <c r="G54" s="2"/>
      <c r="H54" s="2"/>
      <c r="I54" s="46"/>
    </row>
    <row r="55" spans="3:9" ht="12.75">
      <c r="C55" s="2"/>
      <c r="D55" s="2"/>
      <c r="E55" s="2"/>
      <c r="F55" s="2"/>
      <c r="G55" s="2"/>
      <c r="H55" s="2"/>
      <c r="I55" s="46"/>
    </row>
    <row r="56" spans="3:9" ht="12.75">
      <c r="C56" s="2"/>
      <c r="D56" s="2"/>
      <c r="E56" s="2"/>
      <c r="F56" s="2"/>
      <c r="G56" s="2"/>
      <c r="H56" s="2"/>
      <c r="I56" s="46"/>
    </row>
    <row r="57" spans="3:9" ht="12.75">
      <c r="C57" s="2"/>
      <c r="D57" s="2"/>
      <c r="E57" s="2"/>
      <c r="F57" s="2"/>
      <c r="G57" s="2"/>
      <c r="H57" s="2"/>
      <c r="I57" s="46"/>
    </row>
    <row r="58" spans="3:9" ht="12.75">
      <c r="C58" s="2"/>
      <c r="D58" s="2"/>
      <c r="E58" s="2"/>
      <c r="F58" s="2"/>
      <c r="G58" s="2"/>
      <c r="H58" s="2"/>
      <c r="I58" s="46"/>
    </row>
    <row r="59" spans="3:9" ht="12.75">
      <c r="C59" s="2"/>
      <c r="D59" s="2"/>
      <c r="E59" s="2"/>
      <c r="F59" s="2"/>
      <c r="G59" s="2"/>
      <c r="H59" s="2"/>
      <c r="I59" s="46"/>
    </row>
    <row r="60" spans="3:9" ht="12.75">
      <c r="C60" s="2"/>
      <c r="D60" s="2"/>
      <c r="E60" s="2"/>
      <c r="F60" s="2"/>
      <c r="G60" s="2"/>
      <c r="H60" s="2"/>
      <c r="I60" s="46"/>
    </row>
    <row r="61" spans="3:9" ht="12.75">
      <c r="C61" s="2"/>
      <c r="D61" s="2"/>
      <c r="E61" s="2"/>
      <c r="F61" s="2"/>
      <c r="G61" s="2"/>
      <c r="H61" s="2"/>
      <c r="I61" s="46"/>
    </row>
    <row r="62" spans="3:9" ht="12.75">
      <c r="C62" s="2"/>
      <c r="D62" s="2"/>
      <c r="E62" s="2"/>
      <c r="F62" s="2"/>
      <c r="G62" s="2"/>
      <c r="H62" s="2"/>
      <c r="I62" s="46"/>
    </row>
    <row r="63" spans="3:9" ht="12.75">
      <c r="C63" s="2"/>
      <c r="D63" s="2"/>
      <c r="E63" s="2"/>
      <c r="F63" s="2"/>
      <c r="G63" s="2"/>
      <c r="H63" s="2"/>
      <c r="I63" s="46"/>
    </row>
    <row r="64" spans="3:9" ht="12.75">
      <c r="C64" s="2"/>
      <c r="D64" s="2"/>
      <c r="E64" s="2"/>
      <c r="F64" s="2"/>
      <c r="G64" s="2"/>
      <c r="H64" s="2"/>
      <c r="I64" s="46"/>
    </row>
    <row r="65" spans="3:9" ht="12.75">
      <c r="C65" s="2"/>
      <c r="D65" s="2"/>
      <c r="E65" s="2"/>
      <c r="F65" s="2"/>
      <c r="G65" s="2"/>
      <c r="H65" s="2"/>
      <c r="I65" s="46"/>
    </row>
    <row r="66" spans="3:9" ht="12.75">
      <c r="C66" s="2"/>
      <c r="D66" s="2"/>
      <c r="E66" s="2"/>
      <c r="F66" s="2"/>
      <c r="G66" s="2"/>
      <c r="H66" s="2"/>
      <c r="I66" s="46"/>
    </row>
    <row r="67" spans="3:9" ht="12.75">
      <c r="C67" s="2"/>
      <c r="D67" s="2"/>
      <c r="E67" s="2"/>
      <c r="F67" s="2"/>
      <c r="G67" s="2"/>
      <c r="H67" s="2"/>
      <c r="I67" s="46"/>
    </row>
    <row r="68" spans="3:9" ht="12.75">
      <c r="C68" s="2"/>
      <c r="D68" s="2"/>
      <c r="E68" s="2"/>
      <c r="F68" s="2"/>
      <c r="G68" s="2"/>
      <c r="H68" s="2"/>
      <c r="I68" s="46"/>
    </row>
    <row r="69" spans="3:9" ht="12.75">
      <c r="C69" s="2"/>
      <c r="D69" s="2"/>
      <c r="E69" s="2"/>
      <c r="F69" s="2"/>
      <c r="G69" s="2"/>
      <c r="H69" s="2"/>
      <c r="I69" s="46"/>
    </row>
    <row r="70" spans="3:9" ht="12.75">
      <c r="C70" s="2"/>
      <c r="D70" s="2"/>
      <c r="E70" s="2"/>
      <c r="F70" s="2"/>
      <c r="G70" s="2"/>
      <c r="H70" s="2"/>
      <c r="I70" s="46"/>
    </row>
    <row r="71" spans="3:9" ht="12.75">
      <c r="C71" s="2"/>
      <c r="D71" s="2"/>
      <c r="E71" s="2"/>
      <c r="F71" s="2"/>
      <c r="G71" s="2"/>
      <c r="H71" s="2"/>
      <c r="I71" s="46"/>
    </row>
    <row r="72" spans="3:9" ht="12.75">
      <c r="C72" s="2"/>
      <c r="D72" s="2"/>
      <c r="E72" s="2"/>
      <c r="F72" s="2"/>
      <c r="G72" s="2"/>
      <c r="H72" s="2"/>
      <c r="I72" s="46"/>
    </row>
    <row r="73" spans="3:9" ht="12.75">
      <c r="C73" s="2"/>
      <c r="D73" s="2"/>
      <c r="E73" s="2"/>
      <c r="F73" s="2"/>
      <c r="G73" s="2"/>
      <c r="H73" s="2"/>
      <c r="I73" s="46"/>
    </row>
    <row r="74" spans="3:9" ht="12.75">
      <c r="C74" s="2"/>
      <c r="D74" s="2"/>
      <c r="E74" s="2"/>
      <c r="F74" s="2"/>
      <c r="G74" s="2"/>
      <c r="H74" s="2"/>
      <c r="I74" s="46"/>
    </row>
    <row r="75" spans="3:9" ht="12.75">
      <c r="C75" s="2"/>
      <c r="D75" s="2"/>
      <c r="E75" s="2"/>
      <c r="F75" s="2"/>
      <c r="G75" s="2"/>
      <c r="H75" s="2"/>
      <c r="I75" s="46"/>
    </row>
    <row r="76" spans="3:9" ht="12.75">
      <c r="C76" s="2"/>
      <c r="D76" s="2"/>
      <c r="E76" s="2"/>
      <c r="F76" s="2"/>
      <c r="G76" s="2"/>
      <c r="H76" s="2"/>
      <c r="I76" s="46"/>
    </row>
    <row r="77" spans="3:9" ht="12.75">
      <c r="C77" s="2"/>
      <c r="D77" s="2"/>
      <c r="E77" s="2"/>
      <c r="F77" s="2"/>
      <c r="G77" s="2"/>
      <c r="H77" s="2"/>
      <c r="I77" s="46"/>
    </row>
    <row r="78" spans="3:9" ht="12.75">
      <c r="C78" s="2"/>
      <c r="D78" s="2"/>
      <c r="E78" s="2"/>
      <c r="F78" s="2"/>
      <c r="G78" s="2"/>
      <c r="H78" s="2"/>
      <c r="I78" s="46"/>
    </row>
    <row r="79" spans="3:9" ht="12.75">
      <c r="C79" s="2"/>
      <c r="D79" s="2"/>
      <c r="E79" s="2"/>
      <c r="F79" s="2"/>
      <c r="G79" s="2"/>
      <c r="H79" s="2"/>
      <c r="I79" s="46"/>
    </row>
    <row r="80" spans="3:9" ht="12.75">
      <c r="C80" s="2"/>
      <c r="D80" s="2"/>
      <c r="E80" s="2"/>
      <c r="F80" s="2"/>
      <c r="G80" s="2"/>
      <c r="H80" s="2"/>
      <c r="I80" s="46"/>
    </row>
    <row r="81" spans="3:9" ht="12.75">
      <c r="C81" s="2"/>
      <c r="D81" s="2"/>
      <c r="E81" s="2"/>
      <c r="F81" s="2"/>
      <c r="G81" s="2"/>
      <c r="H81" s="2"/>
      <c r="I81" s="46"/>
    </row>
    <row r="82" spans="3:9" ht="12.75">
      <c r="C82" s="2"/>
      <c r="D82" s="2"/>
      <c r="E82" s="2"/>
      <c r="F82" s="2"/>
      <c r="G82" s="2"/>
      <c r="H82" s="2"/>
      <c r="I82" s="46"/>
    </row>
  </sheetData>
  <mergeCells count="1">
    <mergeCell ref="B7:B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  <headerFooter alignWithMargins="0">
    <oddHeader>&amp;Rmelléklet a ____/2008. sz. önkormányzati rendelethez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C1">
      <selection activeCell="H36" sqref="H36"/>
    </sheetView>
  </sheetViews>
  <sheetFormatPr defaultColWidth="9.140625" defaultRowHeight="12.75"/>
  <cols>
    <col min="1" max="1" width="4.28125" style="0" customWidth="1"/>
    <col min="2" max="2" width="51.7109375" style="0" customWidth="1"/>
    <col min="3" max="3" width="14.8515625" style="0" customWidth="1"/>
    <col min="4" max="5" width="11.7109375" style="0" customWidth="1"/>
    <col min="6" max="6" width="12.7109375" style="0" customWidth="1"/>
    <col min="7" max="7" width="13.8515625" style="0" customWidth="1"/>
    <col min="8" max="8" width="14.7109375" style="0" customWidth="1"/>
    <col min="9" max="9" width="12.8515625" style="47" customWidth="1"/>
  </cols>
  <sheetData>
    <row r="1" spans="1:9" ht="21" customHeight="1">
      <c r="A1" s="3" t="s">
        <v>17</v>
      </c>
      <c r="B1" s="5" t="s">
        <v>0</v>
      </c>
      <c r="C1" s="5" t="s">
        <v>1</v>
      </c>
      <c r="D1" s="7"/>
      <c r="E1" s="8"/>
      <c r="F1" s="9" t="s">
        <v>2</v>
      </c>
      <c r="G1" s="8"/>
      <c r="H1" s="8"/>
      <c r="I1" s="10"/>
    </row>
    <row r="2" spans="1:9" ht="15" customHeight="1">
      <c r="A2" s="28"/>
      <c r="B2" s="6"/>
      <c r="C2" s="6"/>
      <c r="D2" s="5" t="s">
        <v>3</v>
      </c>
      <c r="E2" s="5" t="s">
        <v>5</v>
      </c>
      <c r="F2" s="5" t="s">
        <v>13</v>
      </c>
      <c r="G2" s="5" t="s">
        <v>15</v>
      </c>
      <c r="H2" s="5" t="s">
        <v>6</v>
      </c>
      <c r="I2" s="5" t="s">
        <v>9</v>
      </c>
    </row>
    <row r="3" spans="1:9" ht="15" customHeight="1">
      <c r="A3" s="28"/>
      <c r="B3" s="29"/>
      <c r="C3" s="6"/>
      <c r="D3" s="6" t="s">
        <v>4</v>
      </c>
      <c r="E3" s="6" t="s">
        <v>11</v>
      </c>
      <c r="F3" s="6" t="s">
        <v>14</v>
      </c>
      <c r="G3" s="6" t="s">
        <v>16</v>
      </c>
      <c r="H3" s="6" t="s">
        <v>7</v>
      </c>
      <c r="I3" s="6" t="s">
        <v>8</v>
      </c>
    </row>
    <row r="4" spans="1:9" ht="15" customHeight="1">
      <c r="A4" s="1"/>
      <c r="B4" s="30"/>
      <c r="C4" s="12"/>
      <c r="D4" s="12"/>
      <c r="E4" s="12" t="s">
        <v>12</v>
      </c>
      <c r="F4" s="12" t="s">
        <v>7</v>
      </c>
      <c r="G4" s="12" t="s">
        <v>10</v>
      </c>
      <c r="H4" s="12"/>
      <c r="I4" s="12"/>
    </row>
    <row r="5" spans="1:9" ht="12.75" customHeight="1">
      <c r="A5" s="31" t="s">
        <v>94</v>
      </c>
      <c r="B5" s="34" t="s">
        <v>32</v>
      </c>
      <c r="C5" s="35"/>
      <c r="D5" s="36"/>
      <c r="E5" s="36"/>
      <c r="F5" s="36"/>
      <c r="G5" s="36"/>
      <c r="H5" s="36"/>
      <c r="I5" s="35"/>
    </row>
    <row r="6" spans="1:9" ht="12.75">
      <c r="A6" s="32"/>
      <c r="B6" s="39" t="s">
        <v>38</v>
      </c>
      <c r="C6" s="37"/>
      <c r="D6" s="38">
        <v>-515450</v>
      </c>
      <c r="E6" s="38">
        <v>-129900</v>
      </c>
      <c r="F6" s="38"/>
      <c r="G6" s="38"/>
      <c r="H6" s="38"/>
      <c r="I6" s="37">
        <f>SUM(D6:H6)</f>
        <v>-645350</v>
      </c>
    </row>
    <row r="7" spans="1:9" ht="12.75" customHeight="1">
      <c r="A7" s="31" t="s">
        <v>95</v>
      </c>
      <c r="B7" s="14" t="s">
        <v>50</v>
      </c>
      <c r="C7" s="35"/>
      <c r="D7" s="36"/>
      <c r="E7" s="36"/>
      <c r="F7" s="36"/>
      <c r="G7" s="36"/>
      <c r="H7" s="36"/>
      <c r="I7" s="35"/>
    </row>
    <row r="8" spans="1:9" ht="12.75">
      <c r="A8" s="32"/>
      <c r="B8" s="39" t="s">
        <v>52</v>
      </c>
      <c r="C8" s="37"/>
      <c r="D8" s="38"/>
      <c r="E8" s="38"/>
      <c r="F8" s="38">
        <v>382250</v>
      </c>
      <c r="G8" s="38"/>
      <c r="H8" s="38"/>
      <c r="I8" s="37">
        <f>SUM(D8:H8)</f>
        <v>382250</v>
      </c>
    </row>
    <row r="9" spans="1:9" ht="12.75">
      <c r="A9" s="41" t="s">
        <v>96</v>
      </c>
      <c r="B9" s="22" t="s">
        <v>50</v>
      </c>
      <c r="C9" s="22"/>
      <c r="D9" s="22"/>
      <c r="E9" s="22"/>
      <c r="F9" s="22"/>
      <c r="G9" s="22"/>
      <c r="H9" s="22"/>
      <c r="I9" s="22"/>
    </row>
    <row r="10" spans="1:9" ht="12.75">
      <c r="A10" s="11"/>
      <c r="B10" s="39" t="s">
        <v>51</v>
      </c>
      <c r="C10" s="23"/>
      <c r="D10" s="39"/>
      <c r="E10" s="39"/>
      <c r="F10" s="39">
        <v>263100</v>
      </c>
      <c r="G10" s="39"/>
      <c r="H10" s="39"/>
      <c r="I10" s="37">
        <f>SUM(D10:H10)</f>
        <v>263100</v>
      </c>
    </row>
    <row r="11" spans="1:9" ht="12.75">
      <c r="A11" s="33" t="s">
        <v>97</v>
      </c>
      <c r="B11" s="60" t="s">
        <v>36</v>
      </c>
      <c r="C11" s="24"/>
      <c r="D11" s="4"/>
      <c r="E11" s="27"/>
      <c r="F11" s="4"/>
      <c r="G11" s="27"/>
      <c r="H11" s="4"/>
      <c r="I11" s="24"/>
    </row>
    <row r="12" spans="1:9" ht="12.75">
      <c r="A12" s="33"/>
      <c r="B12" s="60" t="s">
        <v>37</v>
      </c>
      <c r="C12" s="24"/>
      <c r="D12" s="4"/>
      <c r="E12" s="27"/>
      <c r="F12" s="4"/>
      <c r="G12" s="27"/>
      <c r="H12" s="4"/>
      <c r="I12" s="24"/>
    </row>
    <row r="13" spans="1:9" ht="12.75">
      <c r="A13" s="11"/>
      <c r="B13" s="39" t="s">
        <v>61</v>
      </c>
      <c r="C13" s="23">
        <v>30000000</v>
      </c>
      <c r="D13" s="17"/>
      <c r="E13" s="26"/>
      <c r="F13" s="17"/>
      <c r="G13" s="26"/>
      <c r="H13" s="17"/>
      <c r="I13" s="37">
        <f>SUM(D13:H13)</f>
        <v>0</v>
      </c>
    </row>
    <row r="14" spans="1:9" ht="12.75">
      <c r="A14" s="41" t="s">
        <v>98</v>
      </c>
      <c r="B14" s="34" t="s">
        <v>36</v>
      </c>
      <c r="C14" s="24"/>
      <c r="D14" s="4"/>
      <c r="E14" s="27"/>
      <c r="F14" s="4"/>
      <c r="G14" s="27"/>
      <c r="H14" s="4"/>
      <c r="I14" s="24"/>
    </row>
    <row r="15" spans="1:9" ht="12.75">
      <c r="A15" s="33"/>
      <c r="B15" s="60" t="s">
        <v>37</v>
      </c>
      <c r="C15" s="24"/>
      <c r="D15" s="4"/>
      <c r="E15" s="27"/>
      <c r="F15" s="4"/>
      <c r="G15" s="27"/>
      <c r="H15" s="4"/>
      <c r="I15" s="24"/>
    </row>
    <row r="16" spans="1:9" ht="12.75">
      <c r="A16" s="11"/>
      <c r="B16" s="39" t="s">
        <v>62</v>
      </c>
      <c r="C16" s="23">
        <v>809829</v>
      </c>
      <c r="D16" s="17"/>
      <c r="E16" s="26"/>
      <c r="F16" s="17"/>
      <c r="G16" s="26"/>
      <c r="H16" s="17"/>
      <c r="I16" s="37">
        <f>SUM(D16:H16)</f>
        <v>0</v>
      </c>
    </row>
    <row r="17" spans="1:9" ht="12.75">
      <c r="A17" s="33" t="s">
        <v>99</v>
      </c>
      <c r="B17" s="34" t="s">
        <v>36</v>
      </c>
      <c r="C17" s="24"/>
      <c r="D17" s="4"/>
      <c r="E17" s="27"/>
      <c r="F17" s="4"/>
      <c r="G17" s="27"/>
      <c r="H17" s="4"/>
      <c r="I17" s="43"/>
    </row>
    <row r="18" spans="1:9" ht="12.75">
      <c r="A18" s="33"/>
      <c r="B18" s="60" t="s">
        <v>37</v>
      </c>
      <c r="C18" s="24"/>
      <c r="D18" s="4"/>
      <c r="E18" s="27"/>
      <c r="F18" s="4"/>
      <c r="G18" s="27"/>
      <c r="H18" s="4"/>
      <c r="I18" s="24"/>
    </row>
    <row r="19" spans="1:9" ht="12.75">
      <c r="A19" s="11"/>
      <c r="B19" s="39" t="s">
        <v>63</v>
      </c>
      <c r="C19" s="23">
        <v>120000</v>
      </c>
      <c r="D19" s="17"/>
      <c r="E19" s="26"/>
      <c r="F19" s="17"/>
      <c r="G19" s="26"/>
      <c r="H19" s="17"/>
      <c r="I19" s="37">
        <f>SUM(D19:H19)</f>
        <v>0</v>
      </c>
    </row>
    <row r="20" spans="1:9" ht="12.75">
      <c r="A20" s="33" t="s">
        <v>100</v>
      </c>
      <c r="B20" s="34" t="s">
        <v>64</v>
      </c>
      <c r="C20" s="24"/>
      <c r="D20" s="4"/>
      <c r="E20" s="27"/>
      <c r="F20" s="4"/>
      <c r="G20" s="27"/>
      <c r="H20" s="4"/>
      <c r="I20" s="24"/>
    </row>
    <row r="21" spans="1:9" ht="12.75">
      <c r="A21" s="11"/>
      <c r="B21" s="39" t="s">
        <v>65</v>
      </c>
      <c r="C21" s="23"/>
      <c r="D21" s="17"/>
      <c r="E21" s="26"/>
      <c r="F21" s="17"/>
      <c r="G21" s="26"/>
      <c r="H21" s="17">
        <v>809829</v>
      </c>
      <c r="I21" s="37">
        <f>SUM(D21:H21)</f>
        <v>809829</v>
      </c>
    </row>
    <row r="22" spans="1:9" ht="12.75">
      <c r="A22" s="33" t="s">
        <v>101</v>
      </c>
      <c r="B22" s="18" t="s">
        <v>64</v>
      </c>
      <c r="C22" s="24"/>
      <c r="D22" s="4"/>
      <c r="E22" s="27"/>
      <c r="F22" s="4"/>
      <c r="G22" s="27"/>
      <c r="H22" s="4"/>
      <c r="I22" s="24"/>
    </row>
    <row r="23" spans="1:9" ht="12.75">
      <c r="A23" s="11"/>
      <c r="B23" s="39" t="s">
        <v>68</v>
      </c>
      <c r="C23" s="23"/>
      <c r="D23" s="17"/>
      <c r="E23" s="26"/>
      <c r="F23" s="17">
        <v>6345000</v>
      </c>
      <c r="G23" s="26"/>
      <c r="H23" s="17"/>
      <c r="I23" s="37">
        <f>SUM(D23:H23)</f>
        <v>6345000</v>
      </c>
    </row>
    <row r="24" spans="1:9" ht="12.75">
      <c r="A24" s="33" t="s">
        <v>102</v>
      </c>
      <c r="B24" s="18" t="s">
        <v>66</v>
      </c>
      <c r="C24" s="24"/>
      <c r="D24" s="25"/>
      <c r="E24" s="25"/>
      <c r="F24" s="4"/>
      <c r="G24" s="27"/>
      <c r="H24" s="4"/>
      <c r="I24" s="24"/>
    </row>
    <row r="25" spans="1:9" ht="12.75">
      <c r="A25" s="11"/>
      <c r="B25" s="39" t="s">
        <v>67</v>
      </c>
      <c r="C25" s="23"/>
      <c r="D25" s="26">
        <v>95000</v>
      </c>
      <c r="E25" s="26">
        <v>25000</v>
      </c>
      <c r="F25" s="20"/>
      <c r="G25" s="11"/>
      <c r="H25" s="17"/>
      <c r="I25" s="37">
        <f>SUM(D25:H25)</f>
        <v>120000</v>
      </c>
    </row>
    <row r="26" spans="1:9" ht="12.75">
      <c r="A26" s="33" t="s">
        <v>103</v>
      </c>
      <c r="B26" s="18" t="s">
        <v>53</v>
      </c>
      <c r="C26" s="24"/>
      <c r="D26" s="4"/>
      <c r="E26" s="27"/>
      <c r="F26" s="4"/>
      <c r="G26" s="27"/>
      <c r="H26" s="4"/>
      <c r="I26" s="24"/>
    </row>
    <row r="27" spans="1:9" ht="12.75">
      <c r="A27" s="11"/>
      <c r="B27" s="39"/>
      <c r="C27" s="23"/>
      <c r="D27" s="17"/>
      <c r="E27" s="26"/>
      <c r="F27" s="17"/>
      <c r="G27" s="26"/>
      <c r="H27" s="17">
        <v>23655000</v>
      </c>
      <c r="I27" s="37">
        <f>SUM(D27:H27)</f>
        <v>23655000</v>
      </c>
    </row>
    <row r="28" spans="1:9" ht="12.75">
      <c r="A28" s="33" t="s">
        <v>104</v>
      </c>
      <c r="B28" s="21" t="s">
        <v>53</v>
      </c>
      <c r="C28" s="24"/>
      <c r="D28" s="4"/>
      <c r="E28" s="27"/>
      <c r="F28" s="4"/>
      <c r="G28" s="27"/>
      <c r="H28" s="4"/>
      <c r="I28" s="24"/>
    </row>
    <row r="29" spans="1:9" ht="12.75">
      <c r="A29" s="11"/>
      <c r="B29" s="39"/>
      <c r="C29" s="23"/>
      <c r="D29" s="17"/>
      <c r="E29" s="26"/>
      <c r="F29" s="17"/>
      <c r="G29" s="26"/>
      <c r="H29" s="17">
        <v>-1600000</v>
      </c>
      <c r="I29" s="37">
        <f>SUM(D29:H29)</f>
        <v>-1600000</v>
      </c>
    </row>
    <row r="30" spans="1:9" ht="12.75">
      <c r="A30" s="33" t="s">
        <v>105</v>
      </c>
      <c r="B30" s="21" t="s">
        <v>69</v>
      </c>
      <c r="C30" s="24"/>
      <c r="D30" s="4"/>
      <c r="E30" s="27"/>
      <c r="F30" s="4"/>
      <c r="G30" s="27"/>
      <c r="H30" s="4"/>
      <c r="I30" s="24"/>
    </row>
    <row r="31" spans="1:9" ht="12.75">
      <c r="A31" s="11"/>
      <c r="B31" s="39" t="s">
        <v>70</v>
      </c>
      <c r="C31" s="23"/>
      <c r="D31" s="17"/>
      <c r="E31" s="26"/>
      <c r="F31" s="17">
        <v>600000</v>
      </c>
      <c r="G31" s="26">
        <v>1000000</v>
      </c>
      <c r="H31" s="17"/>
      <c r="I31" s="37">
        <f>SUM(D31:H31)</f>
        <v>1600000</v>
      </c>
    </row>
    <row r="32" spans="1:9" ht="12.75">
      <c r="A32" s="41" t="s">
        <v>106</v>
      </c>
      <c r="B32" s="21" t="s">
        <v>44</v>
      </c>
      <c r="C32" s="22"/>
      <c r="D32" s="25"/>
      <c r="E32" s="4"/>
      <c r="F32" s="25"/>
      <c r="G32" s="4"/>
      <c r="H32" s="25"/>
      <c r="I32" s="22"/>
    </row>
    <row r="33" spans="1:9" ht="12.75">
      <c r="A33" s="11"/>
      <c r="B33" s="39" t="s">
        <v>71</v>
      </c>
      <c r="C33" s="23"/>
      <c r="D33" s="26">
        <v>-45000</v>
      </c>
      <c r="E33" s="17">
        <v>-5000</v>
      </c>
      <c r="F33" s="26"/>
      <c r="G33" s="17"/>
      <c r="H33" s="26"/>
      <c r="I33" s="37">
        <f>SUM(D33:H33)</f>
        <v>-50000</v>
      </c>
    </row>
    <row r="34" spans="1:9" ht="12.75">
      <c r="A34" s="33" t="s">
        <v>107</v>
      </c>
      <c r="B34" s="21" t="s">
        <v>44</v>
      </c>
      <c r="C34" s="24"/>
      <c r="D34" s="27"/>
      <c r="E34" s="4"/>
      <c r="F34" s="27"/>
      <c r="G34" s="4"/>
      <c r="H34" s="27"/>
      <c r="I34" s="43"/>
    </row>
    <row r="35" spans="1:9" ht="12.75">
      <c r="A35" s="33"/>
      <c r="B35" s="39" t="s">
        <v>72</v>
      </c>
      <c r="C35" s="24"/>
      <c r="D35" s="26"/>
      <c r="E35" s="17"/>
      <c r="F35" s="26"/>
      <c r="G35" s="17"/>
      <c r="H35" s="26">
        <v>50000</v>
      </c>
      <c r="I35" s="37">
        <f>SUM(D35:H35)</f>
        <v>50000</v>
      </c>
    </row>
    <row r="36" spans="1:9" ht="12.75">
      <c r="A36" s="41" t="s">
        <v>108</v>
      </c>
      <c r="B36" s="21" t="s">
        <v>73</v>
      </c>
      <c r="C36" s="22"/>
      <c r="D36" s="27"/>
      <c r="E36" s="4"/>
      <c r="F36" s="27"/>
      <c r="G36" s="4"/>
      <c r="H36" s="27"/>
      <c r="I36" s="22"/>
    </row>
    <row r="37" spans="1:9" ht="12.75">
      <c r="A37" s="11"/>
      <c r="B37" s="39"/>
      <c r="C37" s="23"/>
      <c r="D37" s="26"/>
      <c r="E37" s="17"/>
      <c r="F37" s="26"/>
      <c r="G37" s="17"/>
      <c r="H37" s="26">
        <v>-2588000</v>
      </c>
      <c r="I37" s="37">
        <f>SUM(D37:H37)</f>
        <v>-2588000</v>
      </c>
    </row>
    <row r="38" spans="1:9" s="67" customFormat="1" ht="12.75">
      <c r="A38" s="62" t="s">
        <v>109</v>
      </c>
      <c r="B38" s="63" t="s">
        <v>32</v>
      </c>
      <c r="C38" s="64"/>
      <c r="D38" s="65"/>
      <c r="E38" s="66"/>
      <c r="F38" s="65"/>
      <c r="G38" s="66"/>
      <c r="H38" s="65"/>
      <c r="I38" s="64"/>
    </row>
    <row r="39" spans="1:9" s="67" customFormat="1" ht="12.75">
      <c r="A39" s="68"/>
      <c r="B39" s="69" t="s">
        <v>74</v>
      </c>
      <c r="C39" s="70"/>
      <c r="D39" s="71"/>
      <c r="E39" s="72"/>
      <c r="F39" s="71"/>
      <c r="G39" s="72">
        <v>500000</v>
      </c>
      <c r="H39" s="71"/>
      <c r="I39" s="73">
        <f>SUM(D39:H39)</f>
        <v>500000</v>
      </c>
    </row>
    <row r="41" spans="3:9" ht="12.75">
      <c r="C41" s="2"/>
      <c r="D41" s="2"/>
      <c r="E41" s="2"/>
      <c r="F41" s="2"/>
      <c r="G41" s="2"/>
      <c r="H41" s="2"/>
      <c r="I41" s="46"/>
    </row>
    <row r="42" spans="3:9" ht="12.75">
      <c r="C42" s="2"/>
      <c r="D42" s="2"/>
      <c r="E42" s="2"/>
      <c r="F42" s="2"/>
      <c r="G42" s="2"/>
      <c r="H42" s="2"/>
      <c r="I42" s="46"/>
    </row>
    <row r="43" spans="3:9" ht="12.75" hidden="1">
      <c r="C43" s="2">
        <f>SUM(C5:C39)</f>
        <v>30929829</v>
      </c>
      <c r="D43" s="2">
        <f aca="true" t="shared" si="0" ref="D43:I43">SUM(D5:D39)</f>
        <v>-465450</v>
      </c>
      <c r="E43" s="2">
        <f t="shared" si="0"/>
        <v>-109900</v>
      </c>
      <c r="F43" s="2">
        <f t="shared" si="0"/>
        <v>7590350</v>
      </c>
      <c r="G43" s="2">
        <f t="shared" si="0"/>
        <v>1500000</v>
      </c>
      <c r="H43" s="2">
        <f t="shared" si="0"/>
        <v>20326829</v>
      </c>
      <c r="I43" s="2">
        <f t="shared" si="0"/>
        <v>28841829</v>
      </c>
    </row>
    <row r="44" spans="3:9" ht="12.75" hidden="1">
      <c r="C44" s="2"/>
      <c r="D44" s="2"/>
      <c r="E44" s="2"/>
      <c r="F44" s="2"/>
      <c r="G44" s="2"/>
      <c r="H44" s="2"/>
      <c r="I44" s="46"/>
    </row>
    <row r="45" spans="3:9" ht="12.75">
      <c r="C45" s="2"/>
      <c r="D45" s="2"/>
      <c r="E45" s="2"/>
      <c r="F45" s="2"/>
      <c r="G45" s="2"/>
      <c r="H45" s="2"/>
      <c r="I45" s="46"/>
    </row>
    <row r="46" spans="3:9" ht="12.75">
      <c r="C46" s="2"/>
      <c r="D46" s="2"/>
      <c r="E46" s="2"/>
      <c r="F46" s="2"/>
      <c r="G46" s="2"/>
      <c r="H46" s="2"/>
      <c r="I46" s="46"/>
    </row>
    <row r="47" spans="3:9" ht="12.75">
      <c r="C47" s="2"/>
      <c r="D47" s="2"/>
      <c r="E47" s="2"/>
      <c r="F47" s="2"/>
      <c r="G47" s="2"/>
      <c r="H47" s="2"/>
      <c r="I47" s="46"/>
    </row>
    <row r="48" spans="3:9" ht="12.75">
      <c r="C48" s="2"/>
      <c r="D48" s="2"/>
      <c r="E48" s="2"/>
      <c r="F48" s="2"/>
      <c r="G48" s="2"/>
      <c r="H48" s="2"/>
      <c r="I48" s="46"/>
    </row>
    <row r="49" spans="3:9" ht="12.75">
      <c r="C49" s="2"/>
      <c r="D49" s="2"/>
      <c r="E49" s="2"/>
      <c r="F49" s="2"/>
      <c r="G49" s="2"/>
      <c r="H49" s="2"/>
      <c r="I49" s="46"/>
    </row>
    <row r="50" spans="3:9" ht="12.75">
      <c r="C50" s="2"/>
      <c r="D50" s="2"/>
      <c r="E50" s="2"/>
      <c r="F50" s="2"/>
      <c r="G50" s="2"/>
      <c r="H50" s="2"/>
      <c r="I50" s="46"/>
    </row>
    <row r="51" spans="3:9" ht="12.75">
      <c r="C51" s="2"/>
      <c r="D51" s="2"/>
      <c r="E51" s="2"/>
      <c r="F51" s="2"/>
      <c r="G51" s="2"/>
      <c r="H51" s="2"/>
      <c r="I51" s="46"/>
    </row>
    <row r="52" spans="3:9" ht="12.75">
      <c r="C52" s="2"/>
      <c r="D52" s="2"/>
      <c r="E52" s="2"/>
      <c r="F52" s="2"/>
      <c r="G52" s="2"/>
      <c r="H52" s="2"/>
      <c r="I52" s="46"/>
    </row>
    <row r="53" spans="3:9" ht="12.75">
      <c r="C53" s="2"/>
      <c r="D53" s="2"/>
      <c r="E53" s="2"/>
      <c r="F53" s="2"/>
      <c r="G53" s="2"/>
      <c r="H53" s="2"/>
      <c r="I53" s="46"/>
    </row>
    <row r="54" spans="3:9" ht="12.75">
      <c r="C54" s="2"/>
      <c r="D54" s="2"/>
      <c r="E54" s="2"/>
      <c r="F54" s="2"/>
      <c r="G54" s="2"/>
      <c r="H54" s="2"/>
      <c r="I54" s="46"/>
    </row>
    <row r="55" spans="3:9" ht="12.75">
      <c r="C55" s="2"/>
      <c r="D55" s="2"/>
      <c r="E55" s="2"/>
      <c r="F55" s="2"/>
      <c r="G55" s="2"/>
      <c r="H55" s="2"/>
      <c r="I55" s="46"/>
    </row>
    <row r="56" spans="3:9" ht="12.75">
      <c r="C56" s="2"/>
      <c r="D56" s="2"/>
      <c r="E56" s="2"/>
      <c r="F56" s="2"/>
      <c r="G56" s="2"/>
      <c r="H56" s="2"/>
      <c r="I56" s="46"/>
    </row>
    <row r="57" spans="3:9" ht="12.75">
      <c r="C57" s="2"/>
      <c r="D57" s="2"/>
      <c r="E57" s="2"/>
      <c r="F57" s="2"/>
      <c r="G57" s="2"/>
      <c r="H57" s="2"/>
      <c r="I57" s="46"/>
    </row>
    <row r="58" spans="3:9" ht="12.75">
      <c r="C58" s="2"/>
      <c r="D58" s="2"/>
      <c r="E58" s="2"/>
      <c r="F58" s="2"/>
      <c r="G58" s="2"/>
      <c r="H58" s="2"/>
      <c r="I58" s="46"/>
    </row>
    <row r="59" spans="3:9" ht="12.75">
      <c r="C59" s="2"/>
      <c r="D59" s="2"/>
      <c r="E59" s="2"/>
      <c r="F59" s="2"/>
      <c r="G59" s="2"/>
      <c r="H59" s="2"/>
      <c r="I59" s="46"/>
    </row>
    <row r="60" spans="3:9" ht="12.75">
      <c r="C60" s="2"/>
      <c r="D60" s="2"/>
      <c r="E60" s="2"/>
      <c r="F60" s="2"/>
      <c r="G60" s="2"/>
      <c r="H60" s="2"/>
      <c r="I60" s="46"/>
    </row>
    <row r="61" spans="3:9" ht="12.75">
      <c r="C61" s="2"/>
      <c r="D61" s="2"/>
      <c r="E61" s="2"/>
      <c r="F61" s="2"/>
      <c r="G61" s="2"/>
      <c r="H61" s="2"/>
      <c r="I61" s="46"/>
    </row>
    <row r="62" spans="3:9" ht="12.75">
      <c r="C62" s="2"/>
      <c r="D62" s="2"/>
      <c r="E62" s="2"/>
      <c r="F62" s="2"/>
      <c r="G62" s="2"/>
      <c r="H62" s="2"/>
      <c r="I62" s="46"/>
    </row>
    <row r="63" spans="3:9" ht="12.75">
      <c r="C63" s="2"/>
      <c r="D63" s="2"/>
      <c r="E63" s="2"/>
      <c r="F63" s="2"/>
      <c r="G63" s="2"/>
      <c r="H63" s="2"/>
      <c r="I63" s="46"/>
    </row>
    <row r="64" spans="3:9" ht="12.75">
      <c r="C64" s="2"/>
      <c r="D64" s="2"/>
      <c r="E64" s="2"/>
      <c r="F64" s="2"/>
      <c r="G64" s="2"/>
      <c r="H64" s="2"/>
      <c r="I64" s="46"/>
    </row>
    <row r="65" spans="3:9" ht="12.75">
      <c r="C65" s="2"/>
      <c r="D65" s="2"/>
      <c r="E65" s="2"/>
      <c r="F65" s="2"/>
      <c r="G65" s="2"/>
      <c r="H65" s="2"/>
      <c r="I65" s="46"/>
    </row>
    <row r="66" spans="3:9" ht="12.75">
      <c r="C66" s="2"/>
      <c r="D66" s="2"/>
      <c r="E66" s="2"/>
      <c r="F66" s="2"/>
      <c r="G66" s="2"/>
      <c r="H66" s="2"/>
      <c r="I66" s="46"/>
    </row>
    <row r="67" spans="3:9" ht="12.75">
      <c r="C67" s="2"/>
      <c r="D67" s="2"/>
      <c r="E67" s="2"/>
      <c r="F67" s="2"/>
      <c r="G67" s="2"/>
      <c r="H67" s="2"/>
      <c r="I67" s="46"/>
    </row>
    <row r="68" spans="3:9" ht="12.75">
      <c r="C68" s="2"/>
      <c r="D68" s="2"/>
      <c r="E68" s="2"/>
      <c r="F68" s="2"/>
      <c r="G68" s="2"/>
      <c r="H68" s="2"/>
      <c r="I68" s="46"/>
    </row>
    <row r="69" spans="3:9" ht="12.75">
      <c r="C69" s="2"/>
      <c r="D69" s="2"/>
      <c r="E69" s="2"/>
      <c r="F69" s="2"/>
      <c r="G69" s="2"/>
      <c r="H69" s="2"/>
      <c r="I69" s="46"/>
    </row>
    <row r="70" spans="3:9" ht="12.75">
      <c r="C70" s="2"/>
      <c r="D70" s="2"/>
      <c r="E70" s="2"/>
      <c r="F70" s="2"/>
      <c r="G70" s="2"/>
      <c r="H70" s="2"/>
      <c r="I70" s="46"/>
    </row>
    <row r="71" spans="3:9" ht="12.75">
      <c r="C71" s="2"/>
      <c r="D71" s="2"/>
      <c r="E71" s="2"/>
      <c r="F71" s="2"/>
      <c r="G71" s="2"/>
      <c r="H71" s="2"/>
      <c r="I71" s="46"/>
    </row>
    <row r="72" spans="3:9" ht="12.75">
      <c r="C72" s="2"/>
      <c r="D72" s="2"/>
      <c r="E72" s="2"/>
      <c r="F72" s="2"/>
      <c r="G72" s="2"/>
      <c r="H72" s="2"/>
      <c r="I72" s="46"/>
    </row>
    <row r="73" spans="3:9" ht="12.75">
      <c r="C73" s="2"/>
      <c r="D73" s="2"/>
      <c r="E73" s="2"/>
      <c r="F73" s="2"/>
      <c r="G73" s="2"/>
      <c r="H73" s="2"/>
      <c r="I73" s="46"/>
    </row>
    <row r="74" spans="3:9" ht="12.75">
      <c r="C74" s="2"/>
      <c r="D74" s="2"/>
      <c r="E74" s="2"/>
      <c r="F74" s="2"/>
      <c r="G74" s="2"/>
      <c r="H74" s="2"/>
      <c r="I74" s="46"/>
    </row>
    <row r="75" spans="3:9" ht="12.75">
      <c r="C75" s="2"/>
      <c r="D75" s="2"/>
      <c r="E75" s="2"/>
      <c r="F75" s="2"/>
      <c r="G75" s="2"/>
      <c r="H75" s="2"/>
      <c r="I75" s="46"/>
    </row>
    <row r="76" spans="3:9" ht="12.75">
      <c r="C76" s="2"/>
      <c r="D76" s="2"/>
      <c r="E76" s="2"/>
      <c r="F76" s="2"/>
      <c r="G76" s="2"/>
      <c r="H76" s="2"/>
      <c r="I76" s="46"/>
    </row>
    <row r="77" spans="3:9" ht="12.75">
      <c r="C77" s="2"/>
      <c r="D77" s="2"/>
      <c r="E77" s="2"/>
      <c r="F77" s="2"/>
      <c r="G77" s="2"/>
      <c r="H77" s="2"/>
      <c r="I77" s="46"/>
    </row>
    <row r="78" spans="3:9" ht="12.75">
      <c r="C78" s="2"/>
      <c r="D78" s="2"/>
      <c r="E78" s="2"/>
      <c r="F78" s="2"/>
      <c r="G78" s="2"/>
      <c r="H78" s="2"/>
      <c r="I78" s="46"/>
    </row>
  </sheetData>
  <printOptions/>
  <pageMargins left="0.7086614173228347" right="0.7086614173228347" top="0.984251968503937" bottom="0.984251968503937" header="0.5118110236220472" footer="0.5118110236220472"/>
  <pageSetup horizontalDpi="600" verticalDpi="600" orientation="landscape" paperSize="9" scale="86" r:id="rId1"/>
  <headerFooter alignWithMargins="0">
    <oddHeader>&amp;Rmelléklet a ____/2008. sz. önkormányzati rendelethez</oddHeader>
    <oddFooter>&amp;C2.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workbookViewId="0" topLeftCell="A1">
      <selection activeCell="H33" sqref="H33"/>
    </sheetView>
  </sheetViews>
  <sheetFormatPr defaultColWidth="9.140625" defaultRowHeight="12.75"/>
  <cols>
    <col min="1" max="1" width="4.28125" style="0" customWidth="1"/>
    <col min="2" max="2" width="51.7109375" style="0" customWidth="1"/>
    <col min="3" max="3" width="14.8515625" style="0" customWidth="1"/>
    <col min="4" max="5" width="11.7109375" style="0" customWidth="1"/>
    <col min="6" max="6" width="12.7109375" style="0" customWidth="1"/>
    <col min="7" max="7" width="13.8515625" style="0" customWidth="1"/>
    <col min="8" max="8" width="14.7109375" style="0" customWidth="1"/>
    <col min="9" max="9" width="12.8515625" style="47" customWidth="1"/>
    <col min="10" max="10" width="10.140625" style="0" bestFit="1" customWidth="1"/>
  </cols>
  <sheetData>
    <row r="1" spans="1:9" ht="21" customHeight="1">
      <c r="A1" s="3" t="s">
        <v>17</v>
      </c>
      <c r="B1" s="5" t="s">
        <v>0</v>
      </c>
      <c r="C1" s="5" t="s">
        <v>1</v>
      </c>
      <c r="D1" s="7"/>
      <c r="E1" s="8"/>
      <c r="F1" s="9" t="s">
        <v>2</v>
      </c>
      <c r="G1" s="8"/>
      <c r="H1" s="8"/>
      <c r="I1" s="10"/>
    </row>
    <row r="2" spans="1:9" ht="15" customHeight="1">
      <c r="A2" s="28"/>
      <c r="B2" s="6"/>
      <c r="C2" s="6"/>
      <c r="D2" s="5" t="s">
        <v>3</v>
      </c>
      <c r="E2" s="5" t="s">
        <v>5</v>
      </c>
      <c r="F2" s="5" t="s">
        <v>13</v>
      </c>
      <c r="G2" s="5" t="s">
        <v>15</v>
      </c>
      <c r="H2" s="5" t="s">
        <v>6</v>
      </c>
      <c r="I2" s="5" t="s">
        <v>9</v>
      </c>
    </row>
    <row r="3" spans="1:9" ht="15" customHeight="1">
      <c r="A3" s="28"/>
      <c r="B3" s="29"/>
      <c r="C3" s="6"/>
      <c r="D3" s="6" t="s">
        <v>4</v>
      </c>
      <c r="E3" s="6" t="s">
        <v>11</v>
      </c>
      <c r="F3" s="6" t="s">
        <v>14</v>
      </c>
      <c r="G3" s="6" t="s">
        <v>16</v>
      </c>
      <c r="H3" s="6" t="s">
        <v>7</v>
      </c>
      <c r="I3" s="6" t="s">
        <v>8</v>
      </c>
    </row>
    <row r="4" spans="1:9" ht="15" customHeight="1">
      <c r="A4" s="1"/>
      <c r="B4" s="30"/>
      <c r="C4" s="12"/>
      <c r="D4" s="12"/>
      <c r="E4" s="12" t="s">
        <v>12</v>
      </c>
      <c r="F4" s="12" t="s">
        <v>7</v>
      </c>
      <c r="G4" s="12" t="s">
        <v>10</v>
      </c>
      <c r="H4" s="12"/>
      <c r="I4" s="12"/>
    </row>
    <row r="5" spans="1:9" ht="12.75">
      <c r="A5" s="33" t="s">
        <v>110</v>
      </c>
      <c r="B5" s="18" t="s">
        <v>32</v>
      </c>
      <c r="C5" s="24"/>
      <c r="D5" s="24"/>
      <c r="E5" s="24"/>
      <c r="F5" s="24"/>
      <c r="G5" s="24"/>
      <c r="H5" s="24"/>
      <c r="I5" s="24"/>
    </row>
    <row r="6" spans="1:10" ht="12.75">
      <c r="A6" s="11"/>
      <c r="B6" s="39" t="s">
        <v>75</v>
      </c>
      <c r="C6" s="23"/>
      <c r="D6" s="40"/>
      <c r="E6" s="40"/>
      <c r="F6" s="40"/>
      <c r="G6" s="40">
        <v>1200000</v>
      </c>
      <c r="H6" s="40"/>
      <c r="I6" s="37">
        <f>SUM(D6:H6)</f>
        <v>1200000</v>
      </c>
      <c r="J6" s="42"/>
    </row>
    <row r="7" spans="1:9" ht="12.75" customHeight="1">
      <c r="A7" s="31" t="s">
        <v>111</v>
      </c>
      <c r="B7" s="34" t="s">
        <v>32</v>
      </c>
      <c r="C7" s="35"/>
      <c r="D7" s="36"/>
      <c r="E7" s="36"/>
      <c r="F7" s="36"/>
      <c r="G7" s="36"/>
      <c r="H7" s="36"/>
      <c r="I7" s="35"/>
    </row>
    <row r="8" spans="1:9" ht="12.75">
      <c r="A8" s="32"/>
      <c r="B8" s="39" t="s">
        <v>76</v>
      </c>
      <c r="C8" s="37"/>
      <c r="D8" s="38"/>
      <c r="E8" s="38"/>
      <c r="F8" s="38">
        <v>408000</v>
      </c>
      <c r="G8" s="38"/>
      <c r="H8" s="38"/>
      <c r="I8" s="37">
        <f>SUM(D8:H8)</f>
        <v>408000</v>
      </c>
    </row>
    <row r="9" spans="1:9" s="67" customFormat="1" ht="12.75" customHeight="1">
      <c r="A9" s="74" t="s">
        <v>112</v>
      </c>
      <c r="B9" s="75" t="s">
        <v>32</v>
      </c>
      <c r="C9" s="76"/>
      <c r="D9" s="77"/>
      <c r="E9" s="77"/>
      <c r="F9" s="77"/>
      <c r="G9" s="77"/>
      <c r="H9" s="77"/>
      <c r="I9" s="76"/>
    </row>
    <row r="10" spans="1:9" s="67" customFormat="1" ht="12.75">
      <c r="A10" s="78"/>
      <c r="B10" s="69" t="s">
        <v>77</v>
      </c>
      <c r="C10" s="73"/>
      <c r="D10" s="69"/>
      <c r="E10" s="69"/>
      <c r="F10" s="69">
        <v>480000</v>
      </c>
      <c r="G10" s="69"/>
      <c r="H10" s="69"/>
      <c r="I10" s="73">
        <f>SUM(D10:H10)</f>
        <v>480000</v>
      </c>
    </row>
    <row r="11" spans="1:9" s="67" customFormat="1" ht="12.75">
      <c r="A11" s="79" t="s">
        <v>113</v>
      </c>
      <c r="B11" s="80" t="s">
        <v>50</v>
      </c>
      <c r="C11" s="80"/>
      <c r="D11" s="80"/>
      <c r="E11" s="80"/>
      <c r="F11" s="80"/>
      <c r="G11" s="80"/>
      <c r="H11" s="80"/>
      <c r="I11" s="80"/>
    </row>
    <row r="12" spans="1:9" s="67" customFormat="1" ht="38.25" customHeight="1">
      <c r="A12" s="68"/>
      <c r="B12" s="81" t="s">
        <v>89</v>
      </c>
      <c r="C12" s="70">
        <v>97500</v>
      </c>
      <c r="D12" s="69"/>
      <c r="E12" s="69"/>
      <c r="F12" s="69"/>
      <c r="G12" s="69"/>
      <c r="H12" s="69"/>
      <c r="I12" s="73">
        <f>SUM(D12:H12)</f>
        <v>0</v>
      </c>
    </row>
    <row r="13" spans="1:9" ht="12.75">
      <c r="A13" s="33" t="s">
        <v>114</v>
      </c>
      <c r="B13" s="34" t="s">
        <v>50</v>
      </c>
      <c r="C13" s="24"/>
      <c r="D13" s="4"/>
      <c r="E13" s="27"/>
      <c r="F13" s="4"/>
      <c r="G13" s="27"/>
      <c r="H13" s="4"/>
      <c r="I13" s="24"/>
    </row>
    <row r="14" spans="1:9" s="82" customFormat="1" ht="12.75">
      <c r="A14" s="33"/>
      <c r="B14" s="50" t="s">
        <v>90</v>
      </c>
      <c r="C14" s="24"/>
      <c r="D14" s="4"/>
      <c r="E14" s="27"/>
      <c r="F14" s="4">
        <v>20000</v>
      </c>
      <c r="G14" s="27"/>
      <c r="H14" s="4"/>
      <c r="I14" s="43">
        <f>SUM(D14:H14)</f>
        <v>20000</v>
      </c>
    </row>
    <row r="15" spans="1:9" s="82" customFormat="1" ht="12.75">
      <c r="A15" s="33"/>
      <c r="B15" s="50" t="s">
        <v>91</v>
      </c>
      <c r="C15" s="24"/>
      <c r="D15" s="4"/>
      <c r="E15" s="27"/>
      <c r="F15" s="4">
        <v>30000</v>
      </c>
      <c r="G15" s="27"/>
      <c r="H15" s="4"/>
      <c r="I15" s="43">
        <f>SUM(D15:H15)</f>
        <v>30000</v>
      </c>
    </row>
    <row r="16" spans="1:9" s="82" customFormat="1" ht="12.75">
      <c r="A16" s="11"/>
      <c r="B16" s="11" t="s">
        <v>92</v>
      </c>
      <c r="C16" s="23"/>
      <c r="D16" s="26"/>
      <c r="E16" s="26"/>
      <c r="F16" s="26">
        <v>47500</v>
      </c>
      <c r="G16" s="26"/>
      <c r="H16" s="26"/>
      <c r="I16" s="37">
        <f>SUM(D16:H16)</f>
        <v>47500</v>
      </c>
    </row>
    <row r="17" spans="1:9" ht="12.75">
      <c r="A17" s="33" t="s">
        <v>115</v>
      </c>
      <c r="B17" s="60" t="s">
        <v>36</v>
      </c>
      <c r="C17" s="24"/>
      <c r="D17" s="4"/>
      <c r="E17" s="27"/>
      <c r="F17" s="4"/>
      <c r="G17" s="27"/>
      <c r="H17" s="4"/>
      <c r="I17" s="24"/>
    </row>
    <row r="18" spans="1:9" ht="12.75">
      <c r="A18" s="33"/>
      <c r="B18" s="60" t="s">
        <v>37</v>
      </c>
      <c r="C18" s="24"/>
      <c r="D18" s="4"/>
      <c r="E18" s="27"/>
      <c r="F18" s="4"/>
      <c r="G18" s="27"/>
      <c r="H18" s="4"/>
      <c r="I18" s="24"/>
    </row>
    <row r="19" spans="1:9" ht="12.75">
      <c r="A19" s="11"/>
      <c r="B19" s="39" t="s">
        <v>78</v>
      </c>
      <c r="C19" s="23">
        <v>2330000</v>
      </c>
      <c r="D19" s="17"/>
      <c r="E19" s="26"/>
      <c r="F19" s="17"/>
      <c r="G19" s="26"/>
      <c r="H19" s="17"/>
      <c r="I19" s="37">
        <f>SUM(D19:H19)</f>
        <v>0</v>
      </c>
    </row>
    <row r="20" spans="1:9" ht="12.75">
      <c r="A20" s="33" t="s">
        <v>116</v>
      </c>
      <c r="B20" s="34" t="s">
        <v>79</v>
      </c>
      <c r="C20" s="24"/>
      <c r="D20" s="4"/>
      <c r="E20" s="27"/>
      <c r="F20" s="4"/>
      <c r="G20" s="27"/>
      <c r="H20" s="4"/>
      <c r="I20" s="24"/>
    </row>
    <row r="21" spans="1:9" ht="12.75">
      <c r="A21" s="33"/>
      <c r="B21" s="60" t="s">
        <v>80</v>
      </c>
      <c r="C21" s="24"/>
      <c r="D21" s="4"/>
      <c r="E21" s="27"/>
      <c r="F21" s="4"/>
      <c r="G21" s="27"/>
      <c r="H21" s="4"/>
      <c r="I21" s="24"/>
    </row>
    <row r="22" spans="1:9" ht="12.75">
      <c r="A22" s="11"/>
      <c r="B22" s="39" t="s">
        <v>81</v>
      </c>
      <c r="C22" s="23"/>
      <c r="D22" s="17"/>
      <c r="E22" s="26"/>
      <c r="F22" s="17">
        <v>730000</v>
      </c>
      <c r="G22" s="26">
        <v>1600000</v>
      </c>
      <c r="H22" s="17"/>
      <c r="I22" s="37">
        <f>SUM(D22:H22)</f>
        <v>2330000</v>
      </c>
    </row>
    <row r="23" spans="1:9" ht="12.75">
      <c r="A23" s="33" t="s">
        <v>117</v>
      </c>
      <c r="B23" s="18" t="s">
        <v>53</v>
      </c>
      <c r="C23" s="24"/>
      <c r="D23" s="4"/>
      <c r="E23" s="27"/>
      <c r="F23" s="4"/>
      <c r="G23" s="27"/>
      <c r="H23" s="4"/>
      <c r="I23" s="24"/>
    </row>
    <row r="24" spans="1:9" ht="12.75">
      <c r="A24" s="11"/>
      <c r="B24" s="39"/>
      <c r="C24" s="23"/>
      <c r="D24" s="17"/>
      <c r="E24" s="26"/>
      <c r="F24" s="17"/>
      <c r="G24" s="26"/>
      <c r="H24" s="17">
        <v>-1310000</v>
      </c>
      <c r="I24" s="37">
        <f>SUM(D24:H24)</f>
        <v>-1310000</v>
      </c>
    </row>
    <row r="25" spans="1:9" ht="12.75">
      <c r="A25" s="33" t="s">
        <v>118</v>
      </c>
      <c r="B25" s="18" t="s">
        <v>32</v>
      </c>
      <c r="C25" s="24"/>
      <c r="D25" s="25"/>
      <c r="E25" s="25"/>
      <c r="F25" s="4"/>
      <c r="G25" s="27"/>
      <c r="H25" s="4"/>
      <c r="I25" s="24"/>
    </row>
    <row r="26" spans="1:9" ht="12.75">
      <c r="A26" s="11"/>
      <c r="B26" s="39" t="s">
        <v>82</v>
      </c>
      <c r="C26" s="23"/>
      <c r="D26" s="26"/>
      <c r="E26" s="26"/>
      <c r="F26" s="20"/>
      <c r="G26" s="26">
        <v>960000</v>
      </c>
      <c r="H26" s="17"/>
      <c r="I26" s="37">
        <f>SUM(D26:H26)</f>
        <v>960000</v>
      </c>
    </row>
    <row r="27" spans="1:9" ht="12.75">
      <c r="A27" s="33" t="s">
        <v>119</v>
      </c>
      <c r="B27" s="18" t="s">
        <v>32</v>
      </c>
      <c r="C27" s="24"/>
      <c r="D27" s="4"/>
      <c r="E27" s="27"/>
      <c r="F27" s="4"/>
      <c r="G27" s="27"/>
      <c r="H27" s="4"/>
      <c r="I27" s="24"/>
    </row>
    <row r="28" spans="1:9" ht="25.5">
      <c r="A28" s="11"/>
      <c r="B28" s="61" t="s">
        <v>83</v>
      </c>
      <c r="C28" s="23"/>
      <c r="D28" s="17"/>
      <c r="E28" s="26"/>
      <c r="F28" s="17">
        <v>100000</v>
      </c>
      <c r="G28" s="26"/>
      <c r="H28" s="17"/>
      <c r="I28" s="37">
        <f>SUM(D28:H28)</f>
        <v>100000</v>
      </c>
    </row>
    <row r="29" spans="1:9" ht="12.75">
      <c r="A29" s="33" t="s">
        <v>120</v>
      </c>
      <c r="B29" s="21" t="s">
        <v>32</v>
      </c>
      <c r="C29" s="24"/>
      <c r="D29" s="4"/>
      <c r="E29" s="27"/>
      <c r="F29" s="4"/>
      <c r="G29" s="27"/>
      <c r="H29" s="4"/>
      <c r="I29" s="24"/>
    </row>
    <row r="30" spans="1:9" ht="12.75">
      <c r="A30" s="11"/>
      <c r="B30" s="39" t="s">
        <v>84</v>
      </c>
      <c r="C30" s="23"/>
      <c r="D30" s="17"/>
      <c r="E30" s="26"/>
      <c r="F30" s="17">
        <v>250000</v>
      </c>
      <c r="G30" s="26"/>
      <c r="H30" s="17"/>
      <c r="I30" s="37">
        <f>SUM(D30:H30)</f>
        <v>250000</v>
      </c>
    </row>
    <row r="31" spans="1:9" ht="12.75">
      <c r="A31" s="33" t="s">
        <v>121</v>
      </c>
      <c r="B31" s="21" t="s">
        <v>32</v>
      </c>
      <c r="C31" s="24"/>
      <c r="D31" s="4"/>
      <c r="E31" s="27"/>
      <c r="F31" s="4"/>
      <c r="G31" s="27"/>
      <c r="H31" s="4"/>
      <c r="I31" s="24"/>
    </row>
    <row r="32" spans="1:9" ht="12.75">
      <c r="A32" s="11"/>
      <c r="B32" s="39" t="s">
        <v>93</v>
      </c>
      <c r="C32" s="23"/>
      <c r="D32" s="17"/>
      <c r="E32" s="26"/>
      <c r="F32" s="17"/>
      <c r="G32" s="26"/>
      <c r="H32" s="17">
        <v>-400000</v>
      </c>
      <c r="I32" s="37">
        <f>SUM(D32:H32)</f>
        <v>-400000</v>
      </c>
    </row>
    <row r="33" spans="1:9" ht="12.75">
      <c r="A33" s="41" t="s">
        <v>122</v>
      </c>
      <c r="B33" s="21" t="s">
        <v>32</v>
      </c>
      <c r="C33" s="22"/>
      <c r="D33" s="25"/>
      <c r="E33" s="4"/>
      <c r="F33" s="25"/>
      <c r="G33" s="4"/>
      <c r="H33" s="25"/>
      <c r="I33" s="22"/>
    </row>
    <row r="34" spans="1:9" ht="25.5">
      <c r="A34" s="11"/>
      <c r="B34" s="61" t="s">
        <v>85</v>
      </c>
      <c r="C34" s="23"/>
      <c r="D34" s="26"/>
      <c r="E34" s="17"/>
      <c r="F34" s="26"/>
      <c r="G34" s="17"/>
      <c r="H34" s="26">
        <v>400000</v>
      </c>
      <c r="I34" s="37">
        <f>SUM(D34:H34)</f>
        <v>400000</v>
      </c>
    </row>
    <row r="35" spans="1:9" ht="12.75">
      <c r="A35" s="33"/>
      <c r="B35" s="21"/>
      <c r="C35" s="22"/>
      <c r="D35" s="27"/>
      <c r="E35" s="4"/>
      <c r="F35" s="27"/>
      <c r="G35" s="4"/>
      <c r="H35" s="27"/>
      <c r="I35" s="43"/>
    </row>
    <row r="36" spans="1:10" s="88" customFormat="1" ht="15.75">
      <c r="A36" s="83"/>
      <c r="B36" s="84" t="s">
        <v>86</v>
      </c>
      <c r="C36" s="85">
        <f>SUM(C5:C34)+'2.oldal'!C43+'1.oldal'!C46</f>
        <v>37526584</v>
      </c>
      <c r="D36" s="86">
        <f>SUM(D5:D34)+'2.oldal'!D43+'1.oldal'!D46</f>
        <v>472550</v>
      </c>
      <c r="E36" s="86">
        <f>SUM(E5:E34)+'2.oldal'!E43+'1.oldal'!E46</f>
        <v>148827</v>
      </c>
      <c r="F36" s="86">
        <f>SUM(F5:F34)+'2.oldal'!F43+'1.oldal'!F46</f>
        <v>10134808</v>
      </c>
      <c r="G36" s="86">
        <f>SUM(G5:G34)+'2.oldal'!G43+'1.oldal'!G46</f>
        <v>5260000</v>
      </c>
      <c r="H36" s="86">
        <f>SUM(H5:H34)+'2.oldal'!H43+'1.oldal'!H46</f>
        <v>21510399</v>
      </c>
      <c r="I36" s="85">
        <f>SUM(I5:I34)+'2.oldal'!I43+'1.oldal'!I46</f>
        <v>37526584</v>
      </c>
      <c r="J36" s="87"/>
    </row>
    <row r="37" spans="3:9" ht="12.75">
      <c r="C37" s="2"/>
      <c r="D37" s="2"/>
      <c r="E37" s="2"/>
      <c r="F37" s="2"/>
      <c r="G37" s="2"/>
      <c r="H37" s="2"/>
      <c r="I37" s="46"/>
    </row>
    <row r="38" spans="3:9" ht="12.75" hidden="1">
      <c r="C38" s="2"/>
      <c r="D38" s="2"/>
      <c r="E38" s="2"/>
      <c r="F38" s="2"/>
      <c r="G38" s="2"/>
      <c r="H38" s="2"/>
      <c r="I38" s="46"/>
    </row>
    <row r="39" spans="3:9" ht="12.75" hidden="1">
      <c r="C39" s="2">
        <f>SUM(C7:C36)</f>
        <v>39954084</v>
      </c>
      <c r="D39" s="2"/>
      <c r="E39" s="2"/>
      <c r="F39" s="2">
        <f>SUM(F7:F36)</f>
        <v>12200308</v>
      </c>
      <c r="G39" s="2">
        <f>SUM(G7:G36)</f>
        <v>7820000</v>
      </c>
      <c r="H39" s="2">
        <f>SUM(H7:H36)</f>
        <v>20200399</v>
      </c>
      <c r="I39" s="46"/>
    </row>
    <row r="40" spans="3:10" ht="12.75">
      <c r="C40" s="2"/>
      <c r="D40" s="2"/>
      <c r="E40" s="2"/>
      <c r="F40" s="2"/>
      <c r="G40" s="2"/>
      <c r="H40" s="2"/>
      <c r="I40" s="46"/>
      <c r="J40" s="2"/>
    </row>
    <row r="41" spans="3:9" ht="12.75">
      <c r="C41" s="2"/>
      <c r="D41" s="2"/>
      <c r="E41" s="2"/>
      <c r="F41" s="2"/>
      <c r="G41" s="2"/>
      <c r="H41" s="2"/>
      <c r="I41" s="46"/>
    </row>
    <row r="42" spans="3:9" ht="12.75">
      <c r="C42" s="2"/>
      <c r="D42" s="2"/>
      <c r="E42" s="2"/>
      <c r="F42" s="2"/>
      <c r="G42" s="2"/>
      <c r="H42" s="2"/>
      <c r="I42" s="46"/>
    </row>
    <row r="43" spans="3:9" ht="12.75">
      <c r="C43" s="2"/>
      <c r="D43" s="2"/>
      <c r="E43" s="2"/>
      <c r="F43" s="2"/>
      <c r="G43" s="2"/>
      <c r="H43" s="2"/>
      <c r="I43" s="46"/>
    </row>
    <row r="44" spans="3:9" ht="12.75">
      <c r="C44" s="2"/>
      <c r="D44" s="2"/>
      <c r="E44" s="2"/>
      <c r="F44" s="2"/>
      <c r="G44" s="2"/>
      <c r="H44" s="2"/>
      <c r="I44" s="46"/>
    </row>
    <row r="45" spans="3:9" ht="12.75">
      <c r="C45" s="2"/>
      <c r="D45" s="2"/>
      <c r="E45" s="2"/>
      <c r="F45" s="2"/>
      <c r="G45" s="2"/>
      <c r="H45" s="2"/>
      <c r="I45" s="46"/>
    </row>
    <row r="46" spans="3:9" ht="12.75">
      <c r="C46" s="2"/>
      <c r="D46" s="2"/>
      <c r="E46" s="2"/>
      <c r="F46" s="2"/>
      <c r="G46" s="2"/>
      <c r="H46" s="2"/>
      <c r="I46" s="46"/>
    </row>
    <row r="47" spans="3:9" ht="12.75">
      <c r="C47" s="2"/>
      <c r="D47" s="2"/>
      <c r="E47" s="2"/>
      <c r="F47" s="2"/>
      <c r="G47" s="2"/>
      <c r="H47" s="2"/>
      <c r="I47" s="46"/>
    </row>
    <row r="48" spans="3:9" ht="12.75">
      <c r="C48" s="2"/>
      <c r="D48" s="2"/>
      <c r="E48" s="2"/>
      <c r="F48" s="2"/>
      <c r="G48" s="2"/>
      <c r="H48" s="2"/>
      <c r="I48" s="46"/>
    </row>
    <row r="49" spans="3:9" ht="12.75">
      <c r="C49" s="2"/>
      <c r="D49" s="2"/>
      <c r="E49" s="2"/>
      <c r="F49" s="2"/>
      <c r="G49" s="2"/>
      <c r="H49" s="2"/>
      <c r="I49" s="46"/>
    </row>
    <row r="50" spans="3:9" ht="12.75">
      <c r="C50" s="2"/>
      <c r="D50" s="2"/>
      <c r="E50" s="2"/>
      <c r="F50" s="2"/>
      <c r="G50" s="2"/>
      <c r="H50" s="2"/>
      <c r="I50" s="46"/>
    </row>
    <row r="51" spans="3:9" ht="12.75">
      <c r="C51" s="2"/>
      <c r="D51" s="2"/>
      <c r="E51" s="2"/>
      <c r="F51" s="2"/>
      <c r="G51" s="2"/>
      <c r="H51" s="2"/>
      <c r="I51" s="46"/>
    </row>
    <row r="52" spans="3:9" ht="12.75">
      <c r="C52" s="2"/>
      <c r="D52" s="2"/>
      <c r="E52" s="2"/>
      <c r="F52" s="2"/>
      <c r="G52" s="2"/>
      <c r="H52" s="2"/>
      <c r="I52" s="46"/>
    </row>
    <row r="53" spans="3:9" ht="12.75">
      <c r="C53" s="2"/>
      <c r="D53" s="2"/>
      <c r="E53" s="2"/>
      <c r="F53" s="2"/>
      <c r="G53" s="2"/>
      <c r="H53" s="2"/>
      <c r="I53" s="46"/>
    </row>
    <row r="54" spans="3:9" ht="12.75">
      <c r="C54" s="2"/>
      <c r="D54" s="2"/>
      <c r="E54" s="2"/>
      <c r="F54" s="2"/>
      <c r="G54" s="2"/>
      <c r="H54" s="2"/>
      <c r="I54" s="46"/>
    </row>
    <row r="55" spans="3:9" ht="12.75">
      <c r="C55" s="2"/>
      <c r="D55" s="2"/>
      <c r="E55" s="2"/>
      <c r="F55" s="2"/>
      <c r="G55" s="2"/>
      <c r="H55" s="2"/>
      <c r="I55" s="46"/>
    </row>
    <row r="56" spans="3:9" ht="12.75">
      <c r="C56" s="2"/>
      <c r="D56" s="2"/>
      <c r="E56" s="2"/>
      <c r="F56" s="2"/>
      <c r="G56" s="2"/>
      <c r="H56" s="2"/>
      <c r="I56" s="46"/>
    </row>
    <row r="57" spans="3:9" ht="12.75">
      <c r="C57" s="2"/>
      <c r="D57" s="2"/>
      <c r="E57" s="2"/>
      <c r="F57" s="2"/>
      <c r="G57" s="2"/>
      <c r="H57" s="2"/>
      <c r="I57" s="46"/>
    </row>
    <row r="58" spans="3:9" ht="12.75">
      <c r="C58" s="2"/>
      <c r="D58" s="2"/>
      <c r="E58" s="2"/>
      <c r="F58" s="2"/>
      <c r="G58" s="2"/>
      <c r="H58" s="2"/>
      <c r="I58" s="46"/>
    </row>
    <row r="59" spans="3:9" ht="12.75">
      <c r="C59" s="2"/>
      <c r="D59" s="2"/>
      <c r="E59" s="2"/>
      <c r="F59" s="2"/>
      <c r="G59" s="2"/>
      <c r="H59" s="2"/>
      <c r="I59" s="46"/>
    </row>
    <row r="60" spans="3:9" ht="12.75">
      <c r="C60" s="2"/>
      <c r="D60" s="2"/>
      <c r="E60" s="2"/>
      <c r="F60" s="2"/>
      <c r="G60" s="2"/>
      <c r="H60" s="2"/>
      <c r="I60" s="46"/>
    </row>
    <row r="61" spans="3:9" ht="12.75">
      <c r="C61" s="2"/>
      <c r="D61" s="2"/>
      <c r="E61" s="2"/>
      <c r="F61" s="2"/>
      <c r="G61" s="2"/>
      <c r="H61" s="2"/>
      <c r="I61" s="46"/>
    </row>
    <row r="62" spans="3:9" ht="12.75">
      <c r="C62" s="2"/>
      <c r="D62" s="2"/>
      <c r="E62" s="2"/>
      <c r="F62" s="2"/>
      <c r="G62" s="2"/>
      <c r="H62" s="2"/>
      <c r="I62" s="46"/>
    </row>
    <row r="63" spans="3:9" ht="12.75">
      <c r="C63" s="2"/>
      <c r="D63" s="2"/>
      <c r="E63" s="2"/>
      <c r="F63" s="2"/>
      <c r="G63" s="2"/>
      <c r="H63" s="2"/>
      <c r="I63" s="46"/>
    </row>
    <row r="64" spans="3:9" ht="12.75">
      <c r="C64" s="2"/>
      <c r="D64" s="2"/>
      <c r="E64" s="2"/>
      <c r="F64" s="2"/>
      <c r="G64" s="2"/>
      <c r="H64" s="2"/>
      <c r="I64" s="46"/>
    </row>
    <row r="65" spans="3:9" ht="12.75">
      <c r="C65" s="2"/>
      <c r="D65" s="2"/>
      <c r="E65" s="2"/>
      <c r="F65" s="2"/>
      <c r="G65" s="2"/>
      <c r="H65" s="2"/>
      <c r="I65" s="46"/>
    </row>
    <row r="66" spans="3:9" ht="12.75">
      <c r="C66" s="2"/>
      <c r="D66" s="2"/>
      <c r="E66" s="2"/>
      <c r="F66" s="2"/>
      <c r="G66" s="2"/>
      <c r="H66" s="2"/>
      <c r="I66" s="46"/>
    </row>
    <row r="67" spans="3:9" ht="12.75">
      <c r="C67" s="2"/>
      <c r="D67" s="2"/>
      <c r="E67" s="2"/>
      <c r="F67" s="2"/>
      <c r="G67" s="2"/>
      <c r="H67" s="2"/>
      <c r="I67" s="46"/>
    </row>
    <row r="68" spans="3:9" ht="12.75">
      <c r="C68" s="2"/>
      <c r="D68" s="2"/>
      <c r="E68" s="2"/>
      <c r="F68" s="2"/>
      <c r="G68" s="2"/>
      <c r="H68" s="2"/>
      <c r="I68" s="46"/>
    </row>
    <row r="69" spans="3:9" ht="12.75">
      <c r="C69" s="2"/>
      <c r="D69" s="2"/>
      <c r="E69" s="2"/>
      <c r="F69" s="2"/>
      <c r="G69" s="2"/>
      <c r="H69" s="2"/>
      <c r="I69" s="46"/>
    </row>
    <row r="70" spans="3:9" ht="12.75">
      <c r="C70" s="2"/>
      <c r="D70" s="2"/>
      <c r="E70" s="2"/>
      <c r="F70" s="2"/>
      <c r="G70" s="2"/>
      <c r="H70" s="2"/>
      <c r="I70" s="46"/>
    </row>
    <row r="71" spans="3:9" ht="12.75">
      <c r="C71" s="2"/>
      <c r="D71" s="2"/>
      <c r="E71" s="2"/>
      <c r="F71" s="2"/>
      <c r="G71" s="2"/>
      <c r="H71" s="2"/>
      <c r="I71" s="46"/>
    </row>
    <row r="72" spans="3:9" ht="12.75">
      <c r="C72" s="2"/>
      <c r="D72" s="2"/>
      <c r="E72" s="2"/>
      <c r="F72" s="2"/>
      <c r="G72" s="2"/>
      <c r="H72" s="2"/>
      <c r="I72" s="46"/>
    </row>
    <row r="73" spans="3:9" ht="12.75">
      <c r="C73" s="2"/>
      <c r="D73" s="2"/>
      <c r="E73" s="2"/>
      <c r="F73" s="2"/>
      <c r="G73" s="2"/>
      <c r="H73" s="2"/>
      <c r="I73" s="46"/>
    </row>
  </sheetData>
  <printOptions horizontalCentered="1"/>
  <pageMargins left="0.3937007874015748" right="0.3937007874015748" top="0.7874015748031497" bottom="0.7874015748031497" header="0.5118110236220472" footer="0.5118110236220472"/>
  <pageSetup fitToHeight="1" fitToWidth="1" orientation="landscape" paperSize="9" scale="93" r:id="rId1"/>
  <headerFooter alignWithMargins="0">
    <oddHeader>&amp;Rmelléklet a ____/2008. sz. önkormányzati rendelethez</oddHeader>
    <oddFooter>&amp;C3.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87"/>
  <sheetViews>
    <sheetView workbookViewId="0" topLeftCell="A1">
      <selection activeCell="A83" sqref="A83:IV83"/>
    </sheetView>
  </sheetViews>
  <sheetFormatPr defaultColWidth="9.140625" defaultRowHeight="12.75"/>
  <cols>
    <col min="1" max="1" width="57.7109375" style="0" customWidth="1"/>
    <col min="2" max="2" width="14.421875" style="0" customWidth="1"/>
    <col min="3" max="3" width="13.7109375" style="0" customWidth="1"/>
    <col min="4" max="4" width="11.140625" style="0" customWidth="1"/>
    <col min="5" max="5" width="14.421875" style="0" customWidth="1"/>
    <col min="6" max="6" width="10.57421875" style="0" customWidth="1"/>
    <col min="7" max="7" width="13.00390625" style="0" customWidth="1"/>
  </cols>
  <sheetData>
    <row r="2" spans="2:7" ht="31.5">
      <c r="B2" s="91"/>
      <c r="C2" s="91"/>
      <c r="G2" s="92" t="s">
        <v>123</v>
      </c>
    </row>
    <row r="3" spans="2:3" ht="15">
      <c r="B3" s="91"/>
      <c r="C3" s="91"/>
    </row>
    <row r="4" spans="1:7" ht="20.25">
      <c r="A4" s="93" t="s">
        <v>124</v>
      </c>
      <c r="B4" s="93"/>
      <c r="C4" s="93"/>
      <c r="D4" s="93"/>
      <c r="E4" s="93"/>
      <c r="F4" s="93"/>
      <c r="G4" s="93"/>
    </row>
    <row r="5" spans="1:4" ht="19.5">
      <c r="A5" s="94"/>
      <c r="B5" s="94"/>
      <c r="C5" s="94"/>
      <c r="D5" s="95"/>
    </row>
    <row r="6" spans="1:7" ht="19.5">
      <c r="A6" s="96" t="s">
        <v>125</v>
      </c>
      <c r="B6" s="96"/>
      <c r="C6" s="96"/>
      <c r="D6" s="96"/>
      <c r="E6" s="96"/>
      <c r="F6" s="96"/>
      <c r="G6" s="96"/>
    </row>
    <row r="7" ht="19.5">
      <c r="A7" s="97" t="s">
        <v>126</v>
      </c>
    </row>
    <row r="8" spans="1:3" ht="19.5">
      <c r="A8" s="96"/>
      <c r="B8" s="96"/>
      <c r="C8" s="98"/>
    </row>
    <row r="9" spans="6:7" ht="13.5" thickBot="1">
      <c r="F9" s="99" t="s">
        <v>127</v>
      </c>
      <c r="G9" s="99"/>
    </row>
    <row r="10" spans="1:7" ht="48.75" customHeight="1">
      <c r="A10" s="100" t="s">
        <v>128</v>
      </c>
      <c r="B10" s="101" t="s">
        <v>129</v>
      </c>
      <c r="C10" s="101" t="s">
        <v>130</v>
      </c>
      <c r="D10" s="101" t="s">
        <v>131</v>
      </c>
      <c r="E10" s="102" t="s">
        <v>132</v>
      </c>
      <c r="F10" s="103" t="s">
        <v>133</v>
      </c>
      <c r="G10" s="104" t="s">
        <v>134</v>
      </c>
    </row>
    <row r="11" spans="1:7" ht="15.75" customHeight="1">
      <c r="A11" s="105" t="s">
        <v>135</v>
      </c>
      <c r="B11" s="106">
        <f>+B12+B13</f>
        <v>91587</v>
      </c>
      <c r="C11" s="106">
        <f>+C12+C13</f>
        <v>91093</v>
      </c>
      <c r="D11" s="106">
        <f>+D12+D13</f>
        <v>-555</v>
      </c>
      <c r="E11" s="107">
        <f>SUM(C11+D11)</f>
        <v>90538</v>
      </c>
      <c r="F11" s="106">
        <f>+F12+F13</f>
        <v>98</v>
      </c>
      <c r="G11" s="108">
        <f>+F11+E11</f>
        <v>90636</v>
      </c>
    </row>
    <row r="12" spans="1:7" ht="15.75" customHeight="1">
      <c r="A12" s="109" t="s">
        <v>136</v>
      </c>
      <c r="B12" s="110">
        <v>73976</v>
      </c>
      <c r="C12" s="110">
        <v>73482</v>
      </c>
      <c r="D12" s="110"/>
      <c r="E12" s="111">
        <f aca="true" t="shared" si="0" ref="E12:E38">SUM(C12+D12)</f>
        <v>73482</v>
      </c>
      <c r="F12" s="112"/>
      <c r="G12" s="113">
        <f aca="true" t="shared" si="1" ref="G12:G40">+F12+E12</f>
        <v>73482</v>
      </c>
    </row>
    <row r="13" spans="1:7" ht="15.75" customHeight="1">
      <c r="A13" s="109" t="s">
        <v>137</v>
      </c>
      <c r="B13" s="110">
        <v>17611</v>
      </c>
      <c r="C13" s="110">
        <v>17611</v>
      </c>
      <c r="D13" s="110">
        <v>-555</v>
      </c>
      <c r="E13" s="111">
        <f>SUM(C13+D13)</f>
        <v>17056</v>
      </c>
      <c r="F13" s="111">
        <v>98</v>
      </c>
      <c r="G13" s="113">
        <f t="shared" si="1"/>
        <v>17154</v>
      </c>
    </row>
    <row r="14" spans="1:7" ht="15.75" customHeight="1">
      <c r="A14" s="105" t="s">
        <v>138</v>
      </c>
      <c r="B14" s="106">
        <f>SUM(B15:B22)</f>
        <v>372320</v>
      </c>
      <c r="C14" s="106">
        <f>SUM(C15:C22)</f>
        <v>372320</v>
      </c>
      <c r="D14" s="106">
        <f>SUM(D15:D22)</f>
        <v>0</v>
      </c>
      <c r="E14" s="107">
        <f>SUM(C14+D14)</f>
        <v>372320</v>
      </c>
      <c r="F14" s="106">
        <f>SUM(F15:F22)</f>
        <v>0</v>
      </c>
      <c r="G14" s="108">
        <f t="shared" si="1"/>
        <v>372320</v>
      </c>
    </row>
    <row r="15" spans="1:7" ht="15.75" customHeight="1">
      <c r="A15" s="109" t="s">
        <v>139</v>
      </c>
      <c r="B15" s="110">
        <v>142210</v>
      </c>
      <c r="C15" s="110">
        <v>142210</v>
      </c>
      <c r="D15" s="110"/>
      <c r="E15" s="111">
        <f t="shared" si="0"/>
        <v>142210</v>
      </c>
      <c r="F15" s="114"/>
      <c r="G15" s="113">
        <f t="shared" si="1"/>
        <v>142210</v>
      </c>
    </row>
    <row r="16" spans="1:7" ht="15.75" customHeight="1">
      <c r="A16" s="109" t="s">
        <v>140</v>
      </c>
      <c r="B16" s="110">
        <v>30</v>
      </c>
      <c r="C16" s="110">
        <v>30</v>
      </c>
      <c r="D16" s="110"/>
      <c r="E16" s="111">
        <f t="shared" si="0"/>
        <v>30</v>
      </c>
      <c r="F16" s="114"/>
      <c r="G16" s="113">
        <f t="shared" si="1"/>
        <v>30</v>
      </c>
    </row>
    <row r="17" spans="1:7" ht="15.75" customHeight="1">
      <c r="A17" s="109" t="s">
        <v>141</v>
      </c>
      <c r="B17" s="110">
        <v>12575</v>
      </c>
      <c r="C17" s="110">
        <v>12575</v>
      </c>
      <c r="D17" s="110"/>
      <c r="E17" s="111">
        <f t="shared" si="0"/>
        <v>12575</v>
      </c>
      <c r="F17" s="114"/>
      <c r="G17" s="113">
        <f t="shared" si="1"/>
        <v>12575</v>
      </c>
    </row>
    <row r="18" spans="1:7" ht="15.75" customHeight="1">
      <c r="A18" s="109" t="s">
        <v>142</v>
      </c>
      <c r="B18" s="110">
        <v>200</v>
      </c>
      <c r="C18" s="110">
        <v>200</v>
      </c>
      <c r="D18" s="110"/>
      <c r="E18" s="111">
        <f t="shared" si="0"/>
        <v>200</v>
      </c>
      <c r="F18" s="114"/>
      <c r="G18" s="113">
        <f t="shared" si="1"/>
        <v>200</v>
      </c>
    </row>
    <row r="19" spans="1:7" ht="15.75" customHeight="1">
      <c r="A19" s="109" t="s">
        <v>143</v>
      </c>
      <c r="B19" s="110">
        <v>29154</v>
      </c>
      <c r="C19" s="110">
        <v>29154</v>
      </c>
      <c r="D19" s="110"/>
      <c r="E19" s="111">
        <f t="shared" si="0"/>
        <v>29154</v>
      </c>
      <c r="F19" s="114"/>
      <c r="G19" s="113">
        <f t="shared" si="1"/>
        <v>29154</v>
      </c>
    </row>
    <row r="20" spans="1:7" ht="15.75" customHeight="1">
      <c r="A20" s="109" t="s">
        <v>144</v>
      </c>
      <c r="B20" s="110">
        <v>260</v>
      </c>
      <c r="C20" s="110">
        <v>260</v>
      </c>
      <c r="D20" s="110"/>
      <c r="E20" s="111">
        <f t="shared" si="0"/>
        <v>260</v>
      </c>
      <c r="F20" s="114"/>
      <c r="G20" s="113">
        <f t="shared" si="1"/>
        <v>260</v>
      </c>
    </row>
    <row r="21" spans="1:7" ht="15.75" customHeight="1">
      <c r="A21" s="109" t="s">
        <v>145</v>
      </c>
      <c r="B21" s="110">
        <v>184455</v>
      </c>
      <c r="C21" s="110">
        <v>184455</v>
      </c>
      <c r="D21" s="110"/>
      <c r="E21" s="111">
        <f t="shared" si="0"/>
        <v>184455</v>
      </c>
      <c r="F21" s="114"/>
      <c r="G21" s="113">
        <f t="shared" si="1"/>
        <v>184455</v>
      </c>
    </row>
    <row r="22" spans="1:7" ht="15.75" customHeight="1">
      <c r="A22" s="109" t="s">
        <v>146</v>
      </c>
      <c r="B22" s="110">
        <v>3436</v>
      </c>
      <c r="C22" s="110">
        <v>3436</v>
      </c>
      <c r="D22" s="110"/>
      <c r="E22" s="111">
        <f t="shared" si="0"/>
        <v>3436</v>
      </c>
      <c r="F22" s="114"/>
      <c r="G22" s="113">
        <f t="shared" si="1"/>
        <v>3436</v>
      </c>
    </row>
    <row r="23" spans="1:7" ht="15.75" customHeight="1">
      <c r="A23" s="105" t="s">
        <v>147</v>
      </c>
      <c r="B23" s="106">
        <f>SUM(B24:B25)</f>
        <v>28726</v>
      </c>
      <c r="C23" s="106">
        <f>SUM(C24:C25)</f>
        <v>28726</v>
      </c>
      <c r="D23" s="106">
        <f>SUM(D24:D25)</f>
        <v>0</v>
      </c>
      <c r="E23" s="107">
        <f t="shared" si="0"/>
        <v>28726</v>
      </c>
      <c r="F23" s="106">
        <f>SUM(F24:F25)</f>
        <v>0</v>
      </c>
      <c r="G23" s="108">
        <f t="shared" si="1"/>
        <v>28726</v>
      </c>
    </row>
    <row r="24" spans="1:7" ht="15.75" customHeight="1">
      <c r="A24" s="109" t="s">
        <v>148</v>
      </c>
      <c r="B24" s="110">
        <v>15000</v>
      </c>
      <c r="C24" s="110">
        <v>15000</v>
      </c>
      <c r="D24" s="110"/>
      <c r="E24" s="111">
        <f t="shared" si="0"/>
        <v>15000</v>
      </c>
      <c r="F24" s="114"/>
      <c r="G24" s="113">
        <f t="shared" si="1"/>
        <v>15000</v>
      </c>
    </row>
    <row r="25" spans="1:7" ht="15.75" customHeight="1">
      <c r="A25" s="115" t="s">
        <v>149</v>
      </c>
      <c r="B25" s="110">
        <v>13726</v>
      </c>
      <c r="C25" s="110">
        <v>13726</v>
      </c>
      <c r="D25" s="110"/>
      <c r="E25" s="116">
        <f t="shared" si="0"/>
        <v>13726</v>
      </c>
      <c r="F25" s="117"/>
      <c r="G25" s="113">
        <f t="shared" si="1"/>
        <v>13726</v>
      </c>
    </row>
    <row r="26" spans="1:7" ht="15.75" customHeight="1">
      <c r="A26" s="105" t="s">
        <v>150</v>
      </c>
      <c r="B26" s="106">
        <v>204621</v>
      </c>
      <c r="C26" s="106">
        <v>204621</v>
      </c>
      <c r="D26" s="106">
        <v>-203091</v>
      </c>
      <c r="E26" s="107">
        <f t="shared" si="0"/>
        <v>1530</v>
      </c>
      <c r="F26" s="114"/>
      <c r="G26" s="113">
        <f t="shared" si="1"/>
        <v>1530</v>
      </c>
    </row>
    <row r="27" spans="1:7" ht="15.75" customHeight="1">
      <c r="A27" s="105" t="s">
        <v>151</v>
      </c>
      <c r="B27" s="106">
        <f>SUM(B28:B33)</f>
        <v>492420</v>
      </c>
      <c r="C27" s="106">
        <f>SUM(C28:C33)</f>
        <v>545020</v>
      </c>
      <c r="D27" s="106">
        <f>SUM(D28:D33)</f>
        <v>1575</v>
      </c>
      <c r="E27" s="107">
        <f>SUM(C27+D27)</f>
        <v>546595</v>
      </c>
      <c r="F27" s="106">
        <f>SUM(F28:F33)</f>
        <v>30401</v>
      </c>
      <c r="G27" s="108">
        <f t="shared" si="1"/>
        <v>576996</v>
      </c>
    </row>
    <row r="28" spans="1:7" ht="15.75" customHeight="1">
      <c r="A28" s="109" t="s">
        <v>152</v>
      </c>
      <c r="B28" s="110">
        <v>410490</v>
      </c>
      <c r="C28" s="110">
        <v>410490</v>
      </c>
      <c r="D28" s="110"/>
      <c r="E28" s="111">
        <f t="shared" si="0"/>
        <v>410490</v>
      </c>
      <c r="F28" s="114"/>
      <c r="G28" s="113">
        <f t="shared" si="1"/>
        <v>410490</v>
      </c>
    </row>
    <row r="29" spans="1:7" ht="15.75" customHeight="1">
      <c r="A29" s="109" t="s">
        <v>153</v>
      </c>
      <c r="B29" s="110">
        <v>71930</v>
      </c>
      <c r="C29" s="110">
        <v>71930</v>
      </c>
      <c r="D29" s="110"/>
      <c r="E29" s="111">
        <f t="shared" si="0"/>
        <v>71930</v>
      </c>
      <c r="F29" s="114"/>
      <c r="G29" s="113">
        <f t="shared" si="1"/>
        <v>71930</v>
      </c>
    </row>
    <row r="30" spans="1:7" ht="15.75" customHeight="1">
      <c r="A30" s="109" t="s">
        <v>154</v>
      </c>
      <c r="B30" s="110">
        <v>10000</v>
      </c>
      <c r="C30" s="110">
        <v>10000</v>
      </c>
      <c r="D30" s="110"/>
      <c r="E30" s="111">
        <f t="shared" si="0"/>
        <v>10000</v>
      </c>
      <c r="F30" s="114"/>
      <c r="G30" s="113">
        <f t="shared" si="1"/>
        <v>10000</v>
      </c>
    </row>
    <row r="31" spans="1:7" ht="15.75" customHeight="1">
      <c r="A31" s="109" t="s">
        <v>155</v>
      </c>
      <c r="B31" s="110"/>
      <c r="C31" s="110">
        <v>22985</v>
      </c>
      <c r="D31" s="110">
        <v>1575</v>
      </c>
      <c r="E31" s="111">
        <f t="shared" si="0"/>
        <v>24560</v>
      </c>
      <c r="F31" s="111">
        <f>4-3243+380+30930+2330</f>
        <v>30401</v>
      </c>
      <c r="G31" s="113">
        <f t="shared" si="1"/>
        <v>54961</v>
      </c>
    </row>
    <row r="32" spans="1:7" ht="15.75" customHeight="1">
      <c r="A32" s="109" t="s">
        <v>156</v>
      </c>
      <c r="B32" s="110"/>
      <c r="C32" s="110">
        <v>18171</v>
      </c>
      <c r="D32" s="110">
        <v>0</v>
      </c>
      <c r="E32" s="111">
        <f t="shared" si="0"/>
        <v>18171</v>
      </c>
      <c r="F32" s="114"/>
      <c r="G32" s="113">
        <f t="shared" si="1"/>
        <v>18171</v>
      </c>
    </row>
    <row r="33" spans="1:7" ht="15.75" customHeight="1">
      <c r="A33" s="109" t="s">
        <v>157</v>
      </c>
      <c r="B33" s="110"/>
      <c r="C33" s="110">
        <v>11444</v>
      </c>
      <c r="D33" s="110">
        <v>0</v>
      </c>
      <c r="E33" s="111">
        <f t="shared" si="0"/>
        <v>11444</v>
      </c>
      <c r="F33" s="114"/>
      <c r="G33" s="113">
        <f t="shared" si="1"/>
        <v>11444</v>
      </c>
    </row>
    <row r="34" spans="1:7" ht="15.75" customHeight="1">
      <c r="A34" s="105" t="s">
        <v>158</v>
      </c>
      <c r="B34" s="106">
        <f>B35+B36</f>
        <v>191857</v>
      </c>
      <c r="C34" s="106">
        <f>SUM(C35,C36)</f>
        <v>180413.026</v>
      </c>
      <c r="D34" s="106">
        <f>SUM(D35,D36)</f>
        <v>203091</v>
      </c>
      <c r="E34" s="107">
        <f t="shared" si="0"/>
        <v>383504.026</v>
      </c>
      <c r="F34" s="106">
        <f>F35+F36</f>
        <v>7028</v>
      </c>
      <c r="G34" s="108">
        <f t="shared" si="1"/>
        <v>390532.026</v>
      </c>
    </row>
    <row r="35" spans="1:7" ht="15.75" customHeight="1">
      <c r="A35" s="109" t="s">
        <v>159</v>
      </c>
      <c r="B35" s="110">
        <f>20277+85054</f>
        <v>105331</v>
      </c>
      <c r="C35" s="110">
        <v>93887.026</v>
      </c>
      <c r="D35" s="110">
        <v>11444</v>
      </c>
      <c r="E35" s="111">
        <f t="shared" si="0"/>
        <v>105331.026</v>
      </c>
      <c r="F35" s="111">
        <f>5352+1526+150</f>
        <v>7028</v>
      </c>
      <c r="G35" s="113">
        <f t="shared" si="1"/>
        <v>112359.026</v>
      </c>
    </row>
    <row r="36" spans="1:7" ht="15.75" customHeight="1">
      <c r="A36" s="109" t="s">
        <v>160</v>
      </c>
      <c r="B36" s="110">
        <v>86526</v>
      </c>
      <c r="C36" s="110">
        <v>86526</v>
      </c>
      <c r="D36" s="110">
        <v>191647</v>
      </c>
      <c r="E36" s="111">
        <f t="shared" si="0"/>
        <v>278173</v>
      </c>
      <c r="F36" s="112"/>
      <c r="G36" s="113">
        <f t="shared" si="1"/>
        <v>278173</v>
      </c>
    </row>
    <row r="37" spans="1:7" ht="15.75" customHeight="1">
      <c r="A37" s="105" t="s">
        <v>161</v>
      </c>
      <c r="B37" s="106">
        <f>B38</f>
        <v>50</v>
      </c>
      <c r="C37" s="106">
        <f>C38</f>
        <v>50</v>
      </c>
      <c r="D37" s="106">
        <f>D38</f>
        <v>0</v>
      </c>
      <c r="E37" s="107">
        <f t="shared" si="0"/>
        <v>50</v>
      </c>
      <c r="F37" s="106">
        <f>F38</f>
        <v>0</v>
      </c>
      <c r="G37" s="108">
        <f t="shared" si="1"/>
        <v>50</v>
      </c>
    </row>
    <row r="38" spans="1:7" ht="15.75" customHeight="1">
      <c r="A38" s="105" t="s">
        <v>162</v>
      </c>
      <c r="B38" s="110">
        <v>50</v>
      </c>
      <c r="C38" s="110">
        <v>50</v>
      </c>
      <c r="D38" s="110"/>
      <c r="E38" s="111">
        <f t="shared" si="0"/>
        <v>50</v>
      </c>
      <c r="F38" s="114"/>
      <c r="G38" s="113">
        <f t="shared" si="1"/>
        <v>50</v>
      </c>
    </row>
    <row r="39" spans="1:7" ht="15.75" customHeight="1">
      <c r="A39" s="105" t="s">
        <v>163</v>
      </c>
      <c r="B39" s="106"/>
      <c r="C39" s="106">
        <v>66726</v>
      </c>
      <c r="D39" s="106">
        <v>1362</v>
      </c>
      <c r="E39" s="107">
        <f>SUM(C39+D39)</f>
        <v>68088</v>
      </c>
      <c r="F39" s="114"/>
      <c r="G39" s="108">
        <f t="shared" si="1"/>
        <v>68088</v>
      </c>
    </row>
    <row r="40" spans="1:7" ht="15.75" customHeight="1" thickBot="1">
      <c r="A40" s="118" t="s">
        <v>164</v>
      </c>
      <c r="B40" s="119"/>
      <c r="C40" s="119">
        <v>2994</v>
      </c>
      <c r="D40" s="119"/>
      <c r="E40" s="120">
        <f>SUM(C40+D40)</f>
        <v>2994</v>
      </c>
      <c r="F40" s="121"/>
      <c r="G40" s="122">
        <f t="shared" si="1"/>
        <v>2994</v>
      </c>
    </row>
    <row r="41" spans="1:7" ht="18.75" customHeight="1" thickBot="1">
      <c r="A41" s="123" t="s">
        <v>165</v>
      </c>
      <c r="B41" s="124">
        <f>B37+B34+B27+B26+B23+B14+B11+B39+B40</f>
        <v>1381581</v>
      </c>
      <c r="C41" s="124">
        <f>C37+C34+C27+C26+C23+C14+C11+C39+C40</f>
        <v>1491963.026</v>
      </c>
      <c r="D41" s="124">
        <f>D37+D34+D27+D26+D23+D14+D11+D39+D40</f>
        <v>2382</v>
      </c>
      <c r="E41" s="125">
        <f>SUM(C41+D41)</f>
        <v>1494345.026</v>
      </c>
      <c r="F41" s="124">
        <f>F37+F34+F27+F26+F23+F14+F11+F39+F40</f>
        <v>37527</v>
      </c>
      <c r="G41" s="126">
        <f>+F41+E41</f>
        <v>1531872.026</v>
      </c>
    </row>
    <row r="44" spans="1:7" ht="16.5">
      <c r="A44" s="127"/>
      <c r="G44" s="128" t="s">
        <v>166</v>
      </c>
    </row>
    <row r="45" ht="16.5">
      <c r="A45" s="127"/>
    </row>
    <row r="46" ht="16.5">
      <c r="A46" s="127"/>
    </row>
    <row r="47" spans="1:7" ht="20.25">
      <c r="A47" s="93" t="s">
        <v>124</v>
      </c>
      <c r="B47" s="93"/>
      <c r="C47" s="93"/>
      <c r="D47" s="93"/>
      <c r="E47" s="93"/>
      <c r="F47" s="93"/>
      <c r="G47" s="93"/>
    </row>
    <row r="48" spans="1:5" ht="20.25">
      <c r="A48" s="93"/>
      <c r="B48" s="93"/>
      <c r="C48" s="93"/>
      <c r="D48" s="93"/>
      <c r="E48" s="93"/>
    </row>
    <row r="49" spans="1:5" ht="16.5">
      <c r="A49" s="127"/>
      <c r="B49" s="129"/>
      <c r="C49" s="129"/>
      <c r="D49" s="129"/>
      <c r="E49" s="129"/>
    </row>
    <row r="50" spans="1:7" ht="19.5">
      <c r="A50" s="96" t="s">
        <v>167</v>
      </c>
      <c r="B50" s="96"/>
      <c r="C50" s="96"/>
      <c r="D50" s="96"/>
      <c r="E50" s="96"/>
      <c r="F50" s="96"/>
      <c r="G50" s="96"/>
    </row>
    <row r="51" ht="16.5">
      <c r="A51" s="127"/>
    </row>
    <row r="53" ht="12.75">
      <c r="G53" s="130" t="s">
        <v>127</v>
      </c>
    </row>
    <row r="54" spans="1:7" ht="52.5" customHeight="1">
      <c r="A54" s="131" t="s">
        <v>168</v>
      </c>
      <c r="B54" s="131" t="s">
        <v>129</v>
      </c>
      <c r="C54" s="131" t="s">
        <v>169</v>
      </c>
      <c r="D54" s="131" t="s">
        <v>133</v>
      </c>
      <c r="E54" s="131" t="s">
        <v>170</v>
      </c>
      <c r="F54" s="132" t="s">
        <v>133</v>
      </c>
      <c r="G54" s="132" t="s">
        <v>134</v>
      </c>
    </row>
    <row r="55" spans="1:7" ht="15.75" customHeight="1">
      <c r="A55" s="133" t="s">
        <v>171</v>
      </c>
      <c r="B55" s="106">
        <f>B56+B57+B58</f>
        <v>459341</v>
      </c>
      <c r="C55" s="106">
        <f>SUM(C56+C57+C58)</f>
        <v>485496</v>
      </c>
      <c r="D55" s="106">
        <v>0</v>
      </c>
      <c r="E55" s="106">
        <f aca="true" t="shared" si="2" ref="E55:E68">SUM(C55+D55)</f>
        <v>485496</v>
      </c>
      <c r="F55" s="106">
        <f>F56+F57+F58</f>
        <v>473</v>
      </c>
      <c r="G55" s="106">
        <f>+F55+E55</f>
        <v>485969</v>
      </c>
    </row>
    <row r="56" spans="1:7" ht="15.75" customHeight="1">
      <c r="A56" s="134" t="s">
        <v>172</v>
      </c>
      <c r="B56" s="135">
        <v>392578</v>
      </c>
      <c r="C56" s="135">
        <v>418186</v>
      </c>
      <c r="D56" s="135">
        <v>549</v>
      </c>
      <c r="E56" s="135">
        <f t="shared" si="2"/>
        <v>418735</v>
      </c>
      <c r="F56" s="136"/>
      <c r="G56" s="135">
        <f aca="true" t="shared" si="3" ref="G56:G82">+F56+E56</f>
        <v>418735</v>
      </c>
    </row>
    <row r="57" spans="1:7" ht="15.75" customHeight="1">
      <c r="A57" s="134" t="s">
        <v>173</v>
      </c>
      <c r="B57" s="135">
        <v>41126</v>
      </c>
      <c r="C57" s="135">
        <v>41221</v>
      </c>
      <c r="D57" s="135"/>
      <c r="E57" s="135">
        <f t="shared" si="2"/>
        <v>41221</v>
      </c>
      <c r="F57" s="136"/>
      <c r="G57" s="135">
        <f t="shared" si="3"/>
        <v>41221</v>
      </c>
    </row>
    <row r="58" spans="1:7" ht="15.75" customHeight="1">
      <c r="A58" s="134" t="s">
        <v>174</v>
      </c>
      <c r="B58" s="135">
        <v>25637</v>
      </c>
      <c r="C58" s="135">
        <v>26089</v>
      </c>
      <c r="D58" s="135">
        <v>-549</v>
      </c>
      <c r="E58" s="135">
        <f t="shared" si="2"/>
        <v>25540</v>
      </c>
      <c r="F58" s="135">
        <v>473</v>
      </c>
      <c r="G58" s="135">
        <f t="shared" si="3"/>
        <v>26013</v>
      </c>
    </row>
    <row r="59" spans="1:7" ht="15.75" customHeight="1">
      <c r="A59" s="133" t="s">
        <v>175</v>
      </c>
      <c r="B59" s="106">
        <v>150597</v>
      </c>
      <c r="C59" s="106">
        <v>159010</v>
      </c>
      <c r="D59" s="106"/>
      <c r="E59" s="106">
        <f t="shared" si="2"/>
        <v>159010</v>
      </c>
      <c r="F59" s="106">
        <f>259-130+25-5</f>
        <v>149</v>
      </c>
      <c r="G59" s="106">
        <f t="shared" si="3"/>
        <v>159159</v>
      </c>
    </row>
    <row r="60" spans="1:7" ht="15.75" customHeight="1">
      <c r="A60" s="133" t="s">
        <v>176</v>
      </c>
      <c r="B60" s="106">
        <v>255966</v>
      </c>
      <c r="C60" s="106">
        <v>300348.272</v>
      </c>
      <c r="D60" s="106">
        <v>65</v>
      </c>
      <c r="E60" s="106">
        <f t="shared" si="2"/>
        <v>300413.272</v>
      </c>
      <c r="F60" s="106">
        <f>329+150+382+263+6345+600+888+98+730+350</f>
        <v>10135</v>
      </c>
      <c r="G60" s="106">
        <f t="shared" si="3"/>
        <v>310548.272</v>
      </c>
    </row>
    <row r="61" spans="1:7" ht="15.75" customHeight="1">
      <c r="A61" s="133" t="s">
        <v>177</v>
      </c>
      <c r="B61" s="106">
        <f>B62+B63</f>
        <v>53326</v>
      </c>
      <c r="C61" s="106">
        <f>C62+C63</f>
        <v>56733</v>
      </c>
      <c r="D61" s="106">
        <f>D62+D63</f>
        <v>0</v>
      </c>
      <c r="E61" s="106">
        <f t="shared" si="2"/>
        <v>56733</v>
      </c>
      <c r="F61" s="106">
        <f>F62+F63</f>
        <v>430</v>
      </c>
      <c r="G61" s="106">
        <f t="shared" si="3"/>
        <v>57163</v>
      </c>
    </row>
    <row r="62" spans="1:7" ht="15.75" customHeight="1">
      <c r="A62" s="134" t="s">
        <v>178</v>
      </c>
      <c r="B62" s="135">
        <v>51326</v>
      </c>
      <c r="C62" s="135">
        <v>54607</v>
      </c>
      <c r="D62" s="135"/>
      <c r="E62" s="135">
        <f t="shared" si="2"/>
        <v>54607</v>
      </c>
      <c r="F62" s="135">
        <v>430</v>
      </c>
      <c r="G62" s="135">
        <f t="shared" si="3"/>
        <v>55037</v>
      </c>
    </row>
    <row r="63" spans="1:7" ht="15.75" customHeight="1">
      <c r="A63" s="134" t="s">
        <v>179</v>
      </c>
      <c r="B63" s="135">
        <v>2000</v>
      </c>
      <c r="C63" s="135">
        <v>2126</v>
      </c>
      <c r="D63" s="135"/>
      <c r="E63" s="135">
        <f t="shared" si="2"/>
        <v>2126</v>
      </c>
      <c r="F63" s="136"/>
      <c r="G63" s="135">
        <f t="shared" si="3"/>
        <v>2126</v>
      </c>
    </row>
    <row r="64" spans="1:7" ht="15.75" customHeight="1">
      <c r="A64" s="133" t="s">
        <v>180</v>
      </c>
      <c r="B64" s="106">
        <v>116</v>
      </c>
      <c r="C64" s="106">
        <v>116</v>
      </c>
      <c r="D64" s="106"/>
      <c r="E64" s="106">
        <f t="shared" si="2"/>
        <v>116</v>
      </c>
      <c r="F64" s="106"/>
      <c r="G64" s="106">
        <f t="shared" si="3"/>
        <v>116</v>
      </c>
    </row>
    <row r="65" spans="1:7" ht="15.75" customHeight="1">
      <c r="A65" s="133" t="s">
        <v>181</v>
      </c>
      <c r="B65" s="106">
        <v>76418</v>
      </c>
      <c r="C65" s="106">
        <v>76471.7</v>
      </c>
      <c r="D65" s="106">
        <v>955</v>
      </c>
      <c r="E65" s="106">
        <f t="shared" si="2"/>
        <v>77426.7</v>
      </c>
      <c r="F65" s="106">
        <v>4</v>
      </c>
      <c r="G65" s="106">
        <f t="shared" si="3"/>
        <v>77430.7</v>
      </c>
    </row>
    <row r="66" spans="1:7" ht="15.75" customHeight="1">
      <c r="A66" s="133" t="s">
        <v>182</v>
      </c>
      <c r="B66" s="106">
        <v>7242</v>
      </c>
      <c r="C66" s="106">
        <v>7242</v>
      </c>
      <c r="D66" s="106"/>
      <c r="E66" s="106">
        <f t="shared" si="2"/>
        <v>7242</v>
      </c>
      <c r="F66" s="106">
        <v>810</v>
      </c>
      <c r="G66" s="106">
        <f t="shared" si="3"/>
        <v>8052</v>
      </c>
    </row>
    <row r="67" spans="1:7" ht="15.75" customHeight="1">
      <c r="A67" s="133" t="s">
        <v>183</v>
      </c>
      <c r="B67" s="106">
        <v>24817</v>
      </c>
      <c r="C67" s="106">
        <v>24761.372</v>
      </c>
      <c r="D67" s="106"/>
      <c r="E67" s="106">
        <f t="shared" si="2"/>
        <v>24761.372</v>
      </c>
      <c r="F67" s="106">
        <f>1000+1200+960</f>
        <v>3160</v>
      </c>
      <c r="G67" s="106">
        <f t="shared" si="3"/>
        <v>27921.372</v>
      </c>
    </row>
    <row r="68" spans="1:7" ht="15.75" customHeight="1">
      <c r="A68" s="133" t="s">
        <v>184</v>
      </c>
      <c r="B68" s="106">
        <v>324946</v>
      </c>
      <c r="C68" s="106">
        <v>336478.96</v>
      </c>
      <c r="D68" s="106"/>
      <c r="E68" s="106">
        <f t="shared" si="2"/>
        <v>336478.96</v>
      </c>
      <c r="F68" s="106">
        <v>1600</v>
      </c>
      <c r="G68" s="106">
        <f t="shared" si="3"/>
        <v>338078.96</v>
      </c>
    </row>
    <row r="69" spans="1:7" ht="15.75" customHeight="1">
      <c r="A69" s="133" t="s">
        <v>185</v>
      </c>
      <c r="B69" s="106"/>
      <c r="C69" s="106"/>
      <c r="D69" s="106"/>
      <c r="E69" s="106"/>
      <c r="F69" s="106">
        <v>500</v>
      </c>
      <c r="G69" s="106">
        <f t="shared" si="3"/>
        <v>500</v>
      </c>
    </row>
    <row r="70" spans="1:7" ht="15.75" customHeight="1">
      <c r="A70" s="133" t="s">
        <v>186</v>
      </c>
      <c r="B70" s="106">
        <v>2010</v>
      </c>
      <c r="C70" s="106">
        <v>2010</v>
      </c>
      <c r="D70" s="106"/>
      <c r="E70" s="106">
        <f aca="true" t="shared" si="4" ref="E70:E82">SUM(C70+D70)</f>
        <v>2010</v>
      </c>
      <c r="F70" s="106"/>
      <c r="G70" s="106">
        <f t="shared" si="3"/>
        <v>2010</v>
      </c>
    </row>
    <row r="71" spans="1:7" ht="15.75" customHeight="1">
      <c r="A71" s="133" t="s">
        <v>187</v>
      </c>
      <c r="B71" s="106">
        <f>B72+B73</f>
        <v>7220</v>
      </c>
      <c r="C71" s="106">
        <f>SUM(C72+C73)</f>
        <v>7220</v>
      </c>
      <c r="D71" s="106"/>
      <c r="E71" s="106">
        <f t="shared" si="4"/>
        <v>7220</v>
      </c>
      <c r="F71" s="114"/>
      <c r="G71" s="106">
        <f t="shared" si="3"/>
        <v>7220</v>
      </c>
    </row>
    <row r="72" spans="1:7" ht="15.75" customHeight="1">
      <c r="A72" s="134" t="s">
        <v>188</v>
      </c>
      <c r="B72" s="135">
        <v>609</v>
      </c>
      <c r="C72" s="135">
        <v>609</v>
      </c>
      <c r="D72" s="135"/>
      <c r="E72" s="135">
        <f t="shared" si="4"/>
        <v>609</v>
      </c>
      <c r="F72" s="136"/>
      <c r="G72" s="135">
        <f t="shared" si="3"/>
        <v>609</v>
      </c>
    </row>
    <row r="73" spans="1:7" ht="15.75" customHeight="1">
      <c r="A73" s="134" t="s">
        <v>189</v>
      </c>
      <c r="B73" s="135">
        <v>6611</v>
      </c>
      <c r="C73" s="135">
        <v>6611</v>
      </c>
      <c r="D73" s="135"/>
      <c r="E73" s="135">
        <f t="shared" si="4"/>
        <v>6611</v>
      </c>
      <c r="F73" s="136"/>
      <c r="G73" s="135">
        <f t="shared" si="3"/>
        <v>6611</v>
      </c>
    </row>
    <row r="74" spans="1:7" ht="15.75" customHeight="1">
      <c r="A74" s="133" t="s">
        <v>190</v>
      </c>
      <c r="B74" s="106">
        <f>SUM(B75:B78)</f>
        <v>9582</v>
      </c>
      <c r="C74" s="106">
        <f>SUM(C75:C78)</f>
        <v>12825</v>
      </c>
      <c r="D74" s="106">
        <f>SUM(D75:D78)</f>
        <v>0</v>
      </c>
      <c r="E74" s="106">
        <f t="shared" si="4"/>
        <v>12825</v>
      </c>
      <c r="F74" s="106">
        <f>SUM(F75:F78)</f>
        <v>-3243</v>
      </c>
      <c r="G74" s="106">
        <f t="shared" si="3"/>
        <v>9582</v>
      </c>
    </row>
    <row r="75" spans="1:7" ht="15.75" customHeight="1">
      <c r="A75" s="134" t="s">
        <v>191</v>
      </c>
      <c r="B75" s="135">
        <v>3982</v>
      </c>
      <c r="C75" s="135">
        <v>3982</v>
      </c>
      <c r="D75" s="135"/>
      <c r="E75" s="135">
        <f t="shared" si="4"/>
        <v>3982</v>
      </c>
      <c r="F75" s="136"/>
      <c r="G75" s="135">
        <f t="shared" si="3"/>
        <v>3982</v>
      </c>
    </row>
    <row r="76" spans="1:7" ht="15.75" customHeight="1">
      <c r="A76" s="134" t="s">
        <v>192</v>
      </c>
      <c r="B76" s="135">
        <v>3500</v>
      </c>
      <c r="C76" s="135">
        <v>3500</v>
      </c>
      <c r="D76" s="135"/>
      <c r="E76" s="135">
        <f t="shared" si="4"/>
        <v>3500</v>
      </c>
      <c r="F76" s="136"/>
      <c r="G76" s="135">
        <f t="shared" si="3"/>
        <v>3500</v>
      </c>
    </row>
    <row r="77" spans="1:7" ht="15.75" customHeight="1">
      <c r="A77" s="134" t="s">
        <v>193</v>
      </c>
      <c r="B77" s="135">
        <v>2100</v>
      </c>
      <c r="C77" s="135">
        <v>2100</v>
      </c>
      <c r="D77" s="135"/>
      <c r="E77" s="135">
        <f t="shared" si="4"/>
        <v>2100</v>
      </c>
      <c r="F77" s="136"/>
      <c r="G77" s="135">
        <f t="shared" si="3"/>
        <v>2100</v>
      </c>
    </row>
    <row r="78" spans="1:7" ht="15.75" customHeight="1">
      <c r="A78" s="137" t="s">
        <v>194</v>
      </c>
      <c r="B78" s="135"/>
      <c r="C78" s="135">
        <v>3243</v>
      </c>
      <c r="D78" s="135"/>
      <c r="E78" s="135">
        <f t="shared" si="4"/>
        <v>3243</v>
      </c>
      <c r="F78" s="135">
        <v>-3243</v>
      </c>
      <c r="G78" s="135">
        <f>+F78+E78</f>
        <v>0</v>
      </c>
    </row>
    <row r="79" spans="1:7" ht="15.75" customHeight="1">
      <c r="A79" s="133" t="s">
        <v>195</v>
      </c>
      <c r="B79" s="106"/>
      <c r="C79" s="106">
        <v>11268.23</v>
      </c>
      <c r="D79" s="106"/>
      <c r="E79" s="106">
        <f t="shared" si="4"/>
        <v>11268.23</v>
      </c>
      <c r="F79" s="106">
        <v>-2588</v>
      </c>
      <c r="G79" s="106">
        <f t="shared" si="3"/>
        <v>8680.23</v>
      </c>
    </row>
    <row r="80" spans="1:7" ht="15.75" customHeight="1">
      <c r="A80" s="133" t="s">
        <v>196</v>
      </c>
      <c r="B80" s="106"/>
      <c r="C80" s="106">
        <v>1719.597</v>
      </c>
      <c r="D80" s="106"/>
      <c r="E80" s="106">
        <f t="shared" si="4"/>
        <v>1719.597</v>
      </c>
      <c r="F80" s="106">
        <f>5352+23655-1600-1310</f>
        <v>26097</v>
      </c>
      <c r="G80" s="106">
        <f t="shared" si="3"/>
        <v>27816.597</v>
      </c>
    </row>
    <row r="81" spans="1:7" ht="15.75" customHeight="1">
      <c r="A81" s="133" t="s">
        <v>197</v>
      </c>
      <c r="B81" s="106">
        <v>10000</v>
      </c>
      <c r="C81" s="106">
        <v>10000</v>
      </c>
      <c r="D81" s="106"/>
      <c r="E81" s="106">
        <f t="shared" si="4"/>
        <v>10000</v>
      </c>
      <c r="F81" s="114"/>
      <c r="G81" s="106">
        <f t="shared" si="3"/>
        <v>10000</v>
      </c>
    </row>
    <row r="82" spans="1:7" ht="15.75" customHeight="1">
      <c r="A82" s="133" t="s">
        <v>198</v>
      </c>
      <c r="B82" s="106"/>
      <c r="C82" s="106">
        <v>263</v>
      </c>
      <c r="D82" s="106">
        <v>1362</v>
      </c>
      <c r="E82" s="106">
        <f t="shared" si="4"/>
        <v>1625</v>
      </c>
      <c r="F82" s="114"/>
      <c r="G82" s="106">
        <f t="shared" si="3"/>
        <v>1625</v>
      </c>
    </row>
    <row r="83" spans="1:7" ht="18.75" customHeight="1">
      <c r="A83" s="138" t="s">
        <v>199</v>
      </c>
      <c r="B83" s="139">
        <f>B55+B59+B60+B61+B64+B65+B66+B68+B70+B71+B81+B74+B67+B79+B80+B82</f>
        <v>1381581</v>
      </c>
      <c r="C83" s="139">
        <f>C55+C59+C60+C61+C64+C65+C66+C68+C70+C71+C81+C74+C67+C79+C80+C82</f>
        <v>1491963.131</v>
      </c>
      <c r="D83" s="139">
        <f>D55+D59+D60+D61+D64+D65+D66+D68+D70+D71+D81+D74+D67+D79+D80+D82</f>
        <v>2382</v>
      </c>
      <c r="E83" s="139">
        <f>SUM(E55++E59+E60+E61+E64+E65+E66+E67+E68+E70+E71+E74+E79+E80++E81+E82)</f>
        <v>1494345.131</v>
      </c>
      <c r="F83" s="139">
        <f>F55+F59+F60+F61+F64+F65+F66+F68+F70+F71+F81+F74+F67+F79+F80+F82+F69</f>
        <v>37527</v>
      </c>
      <c r="G83" s="139">
        <f>+F83+E83</f>
        <v>1531872.131</v>
      </c>
    </row>
    <row r="84" spans="1:5" ht="14.25">
      <c r="A84" s="140"/>
      <c r="B84" s="141"/>
      <c r="C84" s="141"/>
      <c r="D84" s="141"/>
      <c r="E84" s="141"/>
    </row>
    <row r="85" spans="1:5" ht="14.25">
      <c r="A85" s="140"/>
      <c r="B85" s="141"/>
      <c r="C85" s="141"/>
      <c r="D85" s="141"/>
      <c r="E85" s="141"/>
    </row>
    <row r="86" spans="1:6" ht="14.25">
      <c r="A86" s="140"/>
      <c r="B86" s="141"/>
      <c r="C86" s="141"/>
      <c r="D86" s="141"/>
      <c r="E86" s="141"/>
      <c r="F86" s="2"/>
    </row>
    <row r="87" spans="1:7" ht="16.5">
      <c r="A87" s="142" t="s">
        <v>19</v>
      </c>
      <c r="B87" s="142"/>
      <c r="C87" s="142"/>
      <c r="D87" s="142"/>
      <c r="E87" s="142"/>
      <c r="F87" s="142"/>
      <c r="G87" s="142"/>
    </row>
  </sheetData>
  <mergeCells count="8">
    <mergeCell ref="A47:G47"/>
    <mergeCell ref="A48:E48"/>
    <mergeCell ref="A50:G50"/>
    <mergeCell ref="A87:G87"/>
    <mergeCell ref="A4:G4"/>
    <mergeCell ref="A6:G6"/>
    <mergeCell ref="A8:B8"/>
    <mergeCell ref="F9:G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49" sqref="A49"/>
    </sheetView>
  </sheetViews>
  <sheetFormatPr defaultColWidth="9.140625" defaultRowHeight="12.75"/>
  <cols>
    <col min="1" max="1" width="69.00390625" style="0" customWidth="1"/>
    <col min="2" max="2" width="11.7109375" style="0" customWidth="1"/>
    <col min="3" max="3" width="14.28125" style="0" customWidth="1"/>
    <col min="4" max="4" width="11.00390625" style="0" customWidth="1"/>
    <col min="5" max="5" width="16.28125" style="0" customWidth="1"/>
  </cols>
  <sheetData>
    <row r="1" ht="15.75">
      <c r="E1" s="128" t="s">
        <v>200</v>
      </c>
    </row>
    <row r="2" ht="19.5">
      <c r="A2" s="143"/>
    </row>
    <row r="3" spans="1:5" ht="16.5">
      <c r="A3" s="144" t="s">
        <v>201</v>
      </c>
      <c r="B3" s="144"/>
      <c r="C3" s="144"/>
      <c r="D3" s="144"/>
      <c r="E3" s="144"/>
    </row>
    <row r="4" spans="1:5" ht="16.5">
      <c r="A4" s="144" t="s">
        <v>202</v>
      </c>
      <c r="B4" s="144"/>
      <c r="C4" s="144"/>
      <c r="D4" s="144"/>
      <c r="E4" s="144"/>
    </row>
    <row r="5" ht="16.5">
      <c r="A5" s="145"/>
    </row>
    <row r="6" ht="15.75">
      <c r="E6" s="128" t="s">
        <v>203</v>
      </c>
    </row>
    <row r="7" spans="1:5" ht="39.75" customHeight="1">
      <c r="A7" s="146" t="s">
        <v>0</v>
      </c>
      <c r="B7" s="147" t="s">
        <v>204</v>
      </c>
      <c r="C7" s="147" t="s">
        <v>205</v>
      </c>
      <c r="D7" s="147" t="s">
        <v>133</v>
      </c>
      <c r="E7" s="147" t="s">
        <v>206</v>
      </c>
    </row>
    <row r="8" spans="1:5" ht="15" customHeight="1">
      <c r="A8" s="148" t="s">
        <v>207</v>
      </c>
      <c r="B8" s="149">
        <v>29325</v>
      </c>
      <c r="C8" s="150">
        <v>32469</v>
      </c>
      <c r="D8" s="150"/>
      <c r="E8" s="150">
        <f>+D8+C8</f>
        <v>32469</v>
      </c>
    </row>
    <row r="9" spans="1:5" ht="15" customHeight="1">
      <c r="A9" s="148" t="s">
        <v>208</v>
      </c>
      <c r="B9" s="149">
        <v>6850</v>
      </c>
      <c r="C9" s="150">
        <v>6850</v>
      </c>
      <c r="D9" s="151"/>
      <c r="E9" s="150">
        <f aca="true" t="shared" si="0" ref="E9:E21">+D9+C9</f>
        <v>6850</v>
      </c>
    </row>
    <row r="10" spans="1:5" ht="15" customHeight="1">
      <c r="A10" s="148" t="s">
        <v>209</v>
      </c>
      <c r="B10" s="149">
        <v>8800</v>
      </c>
      <c r="C10" s="150">
        <v>9057</v>
      </c>
      <c r="D10" s="150"/>
      <c r="E10" s="150">
        <f t="shared" si="0"/>
        <v>9057</v>
      </c>
    </row>
    <row r="11" spans="1:5" ht="15" customHeight="1">
      <c r="A11" s="148" t="s">
        <v>210</v>
      </c>
      <c r="B11" s="149">
        <v>3451</v>
      </c>
      <c r="C11" s="150">
        <v>3451</v>
      </c>
      <c r="D11" s="150">
        <v>50</v>
      </c>
      <c r="E11" s="150">
        <f t="shared" si="0"/>
        <v>3501</v>
      </c>
    </row>
    <row r="12" spans="1:5" ht="15" customHeight="1">
      <c r="A12" s="148" t="s">
        <v>211</v>
      </c>
      <c r="B12" s="148">
        <v>2000</v>
      </c>
      <c r="C12" s="150">
        <v>2000</v>
      </c>
      <c r="D12" s="150"/>
      <c r="E12" s="150">
        <f t="shared" si="0"/>
        <v>2000</v>
      </c>
    </row>
    <row r="13" spans="1:5" ht="15" customHeight="1">
      <c r="A13" s="148" t="s">
        <v>212</v>
      </c>
      <c r="B13" s="148"/>
      <c r="C13" s="150">
        <v>126</v>
      </c>
      <c r="D13" s="150"/>
      <c r="E13" s="150">
        <f t="shared" si="0"/>
        <v>126</v>
      </c>
    </row>
    <row r="14" spans="1:5" ht="15" customHeight="1">
      <c r="A14" s="148" t="s">
        <v>213</v>
      </c>
      <c r="B14" s="148">
        <v>1400</v>
      </c>
      <c r="C14" s="150">
        <v>1400</v>
      </c>
      <c r="D14" s="150"/>
      <c r="E14" s="150">
        <f t="shared" si="0"/>
        <v>1400</v>
      </c>
    </row>
    <row r="15" spans="1:5" ht="15" customHeight="1">
      <c r="A15" s="148" t="s">
        <v>214</v>
      </c>
      <c r="B15" s="149">
        <v>350</v>
      </c>
      <c r="C15" s="150">
        <v>350</v>
      </c>
      <c r="D15" s="150"/>
      <c r="E15" s="150">
        <f t="shared" si="0"/>
        <v>350</v>
      </c>
    </row>
    <row r="16" spans="1:5" ht="15" customHeight="1">
      <c r="A16" s="148" t="s">
        <v>215</v>
      </c>
      <c r="B16" s="149"/>
      <c r="C16" s="150"/>
      <c r="D16" s="150">
        <v>400</v>
      </c>
      <c r="E16" s="150">
        <f t="shared" si="0"/>
        <v>400</v>
      </c>
    </row>
    <row r="17" spans="1:5" ht="15" customHeight="1">
      <c r="A17" s="148" t="s">
        <v>58</v>
      </c>
      <c r="B17" s="149"/>
      <c r="C17" s="150"/>
      <c r="D17" s="150">
        <v>380</v>
      </c>
      <c r="E17" s="150">
        <f t="shared" si="0"/>
        <v>380</v>
      </c>
    </row>
    <row r="18" spans="1:5" ht="15" customHeight="1">
      <c r="A18" s="148" t="s">
        <v>216</v>
      </c>
      <c r="B18" s="148">
        <v>50</v>
      </c>
      <c r="C18" s="150">
        <v>50</v>
      </c>
      <c r="D18" s="150"/>
      <c r="E18" s="150">
        <f t="shared" si="0"/>
        <v>50</v>
      </c>
    </row>
    <row r="19" spans="1:5" ht="15" customHeight="1">
      <c r="A19" s="148" t="s">
        <v>217</v>
      </c>
      <c r="B19" s="148">
        <v>400</v>
      </c>
      <c r="C19" s="150">
        <v>400</v>
      </c>
      <c r="D19" s="150"/>
      <c r="E19" s="150">
        <f t="shared" si="0"/>
        <v>400</v>
      </c>
    </row>
    <row r="20" spans="1:5" ht="15" customHeight="1">
      <c r="A20" s="148" t="s">
        <v>218</v>
      </c>
      <c r="B20" s="148">
        <v>100</v>
      </c>
      <c r="C20" s="150">
        <v>100</v>
      </c>
      <c r="D20" s="150"/>
      <c r="E20" s="150">
        <f t="shared" si="0"/>
        <v>100</v>
      </c>
    </row>
    <row r="21" spans="1:5" ht="15" customHeight="1">
      <c r="A21" s="148" t="s">
        <v>219</v>
      </c>
      <c r="B21" s="149">
        <v>600</v>
      </c>
      <c r="C21" s="150">
        <v>480</v>
      </c>
      <c r="D21" s="150">
        <v>-400</v>
      </c>
      <c r="E21" s="150">
        <f t="shared" si="0"/>
        <v>80</v>
      </c>
    </row>
    <row r="22" spans="1:5" ht="23.25" customHeight="1">
      <c r="A22" s="152" t="s">
        <v>220</v>
      </c>
      <c r="B22" s="153">
        <f>SUM(B8:B21)</f>
        <v>53326</v>
      </c>
      <c r="C22" s="153">
        <f>SUM(C8:C21)</f>
        <v>56733</v>
      </c>
      <c r="D22" s="153">
        <f>SUM(D8:D21)</f>
        <v>430</v>
      </c>
      <c r="E22" s="153">
        <f>+D22+C22</f>
        <v>57163</v>
      </c>
    </row>
    <row r="23" ht="15.75">
      <c r="A23" s="154" t="s">
        <v>221</v>
      </c>
    </row>
    <row r="24" ht="16.5">
      <c r="A24" s="145"/>
    </row>
    <row r="25" spans="1:5" ht="16.5">
      <c r="A25" s="144" t="s">
        <v>222</v>
      </c>
      <c r="B25" s="144"/>
      <c r="C25" s="144"/>
      <c r="D25" s="144"/>
      <c r="E25" s="144"/>
    </row>
    <row r="26" ht="16.5">
      <c r="A26" s="155"/>
    </row>
    <row r="27" spans="1:5" ht="16.5">
      <c r="A27" s="145"/>
      <c r="C27" s="82"/>
      <c r="D27" s="82"/>
      <c r="E27" s="82"/>
    </row>
    <row r="28" spans="1:5" ht="16.5">
      <c r="A28" s="156" t="s">
        <v>223</v>
      </c>
      <c r="B28" s="157">
        <v>66</v>
      </c>
      <c r="C28" s="157">
        <v>66</v>
      </c>
      <c r="D28" s="157"/>
      <c r="E28" s="157">
        <f>+D28+C28</f>
        <v>66</v>
      </c>
    </row>
    <row r="29" spans="1:5" ht="16.5">
      <c r="A29" s="156" t="s">
        <v>224</v>
      </c>
      <c r="B29" s="157">
        <v>50</v>
      </c>
      <c r="C29" s="157">
        <v>50</v>
      </c>
      <c r="D29" s="157"/>
      <c r="E29" s="157">
        <f>+D29+C29</f>
        <v>50</v>
      </c>
    </row>
    <row r="30" spans="1:5" ht="18.75">
      <c r="A30" s="158" t="s">
        <v>220</v>
      </c>
      <c r="B30" s="159">
        <f>SUM(B28:B29)</f>
        <v>116</v>
      </c>
      <c r="C30" s="159">
        <f>SUM(C28:C29)</f>
        <v>116</v>
      </c>
      <c r="D30" s="159">
        <f>SUM(D28:D29)</f>
        <v>0</v>
      </c>
      <c r="E30" s="159">
        <f>+D30+C30</f>
        <v>116</v>
      </c>
    </row>
    <row r="31" spans="1:5" ht="16.5">
      <c r="A31" s="155"/>
      <c r="B31" s="47"/>
      <c r="D31" s="82"/>
      <c r="E31" s="82"/>
    </row>
    <row r="32" spans="1:2" ht="16.5">
      <c r="A32" s="155"/>
      <c r="B32" s="47"/>
    </row>
    <row r="33" ht="16.5">
      <c r="A33" s="145"/>
    </row>
    <row r="34" spans="1:5" ht="16.5">
      <c r="A34" s="144" t="s">
        <v>225</v>
      </c>
      <c r="B34" s="144"/>
      <c r="C34" s="144"/>
      <c r="D34" s="144"/>
      <c r="E34" s="144"/>
    </row>
    <row r="35" ht="15.75">
      <c r="A35" s="128" t="s">
        <v>226</v>
      </c>
    </row>
    <row r="36" ht="15.75">
      <c r="E36" s="128"/>
    </row>
    <row r="37" spans="1:5" ht="15" customHeight="1">
      <c r="A37" s="160" t="s">
        <v>227</v>
      </c>
      <c r="B37" s="161">
        <f>+B38</f>
        <v>800</v>
      </c>
      <c r="C37" s="161">
        <f>+C38</f>
        <v>800</v>
      </c>
      <c r="D37" s="161">
        <f>+D38</f>
        <v>0</v>
      </c>
      <c r="E37" s="161">
        <f>+D37+C37</f>
        <v>800</v>
      </c>
    </row>
    <row r="38" spans="1:5" ht="15" customHeight="1">
      <c r="A38" s="148" t="s">
        <v>228</v>
      </c>
      <c r="B38" s="149">
        <v>800</v>
      </c>
      <c r="C38" s="162">
        <v>800</v>
      </c>
      <c r="D38" s="162"/>
      <c r="E38" s="149">
        <f aca="true" t="shared" si="1" ref="E38:E47">+D38+C38</f>
        <v>800</v>
      </c>
    </row>
    <row r="39" spans="1:5" ht="15" customHeight="1">
      <c r="A39" s="160" t="s">
        <v>45</v>
      </c>
      <c r="B39" s="161">
        <f>+B40</f>
        <v>1267</v>
      </c>
      <c r="C39" s="161">
        <f>+C40</f>
        <v>1267</v>
      </c>
      <c r="D39" s="161">
        <f>+D40</f>
        <v>810</v>
      </c>
      <c r="E39" s="161">
        <f t="shared" si="1"/>
        <v>2077</v>
      </c>
    </row>
    <row r="40" spans="1:5" ht="15" customHeight="1">
      <c r="A40" s="148" t="s">
        <v>229</v>
      </c>
      <c r="B40" s="149">
        <v>1267</v>
      </c>
      <c r="C40" s="162">
        <v>1267</v>
      </c>
      <c r="D40" s="162">
        <v>810</v>
      </c>
      <c r="E40" s="149">
        <f t="shared" si="1"/>
        <v>2077</v>
      </c>
    </row>
    <row r="41" spans="1:5" ht="15" customHeight="1">
      <c r="A41" s="160" t="s">
        <v>230</v>
      </c>
      <c r="B41" s="161">
        <f>+B42+B43+B44</f>
        <v>5115</v>
      </c>
      <c r="C41" s="161">
        <f>+C42+C43+C44</f>
        <v>5115</v>
      </c>
      <c r="D41" s="161">
        <f>+D42+D43+D44</f>
        <v>0</v>
      </c>
      <c r="E41" s="161">
        <f t="shared" si="1"/>
        <v>5115</v>
      </c>
    </row>
    <row r="42" spans="1:5" ht="15" customHeight="1">
      <c r="A42" s="148" t="s">
        <v>231</v>
      </c>
      <c r="B42" s="149">
        <v>3743</v>
      </c>
      <c r="C42" s="162">
        <v>3743</v>
      </c>
      <c r="D42" s="162"/>
      <c r="E42" s="149">
        <f t="shared" si="1"/>
        <v>3743</v>
      </c>
    </row>
    <row r="43" spans="1:5" ht="15" customHeight="1">
      <c r="A43" s="148" t="s">
        <v>232</v>
      </c>
      <c r="B43" s="149">
        <v>1100</v>
      </c>
      <c r="C43" s="162">
        <v>1100</v>
      </c>
      <c r="D43" s="162"/>
      <c r="E43" s="149">
        <f t="shared" si="1"/>
        <v>1100</v>
      </c>
    </row>
    <row r="44" spans="1:5" ht="15" customHeight="1">
      <c r="A44" s="163" t="s">
        <v>233</v>
      </c>
      <c r="B44" s="149">
        <v>272</v>
      </c>
      <c r="C44" s="162">
        <v>272</v>
      </c>
      <c r="D44" s="162"/>
      <c r="E44" s="149">
        <f t="shared" si="1"/>
        <v>272</v>
      </c>
    </row>
    <row r="45" spans="1:5" ht="15" customHeight="1">
      <c r="A45" s="164" t="s">
        <v>44</v>
      </c>
      <c r="B45" s="161">
        <f>+B46</f>
        <v>60</v>
      </c>
      <c r="C45" s="161">
        <f>+C46</f>
        <v>60</v>
      </c>
      <c r="D45" s="161">
        <f>+D46</f>
        <v>0</v>
      </c>
      <c r="E45" s="161">
        <f t="shared" si="1"/>
        <v>60</v>
      </c>
    </row>
    <row r="46" spans="1:5" ht="15" customHeight="1">
      <c r="A46" s="163" t="s">
        <v>234</v>
      </c>
      <c r="B46" s="149">
        <v>60</v>
      </c>
      <c r="C46" s="162">
        <v>60</v>
      </c>
      <c r="D46" s="162"/>
      <c r="E46" s="162">
        <f t="shared" si="1"/>
        <v>60</v>
      </c>
    </row>
    <row r="47" spans="1:5" ht="21" customHeight="1">
      <c r="A47" s="152" t="s">
        <v>220</v>
      </c>
      <c r="B47" s="153">
        <f>B44+B43+B42+B40+B38+B46</f>
        <v>7242</v>
      </c>
      <c r="C47" s="153">
        <f>C44+C43+C42+C40+C38+C46</f>
        <v>7242</v>
      </c>
      <c r="D47" s="153">
        <f>D44+D43+D42+D40+D38+D46</f>
        <v>810</v>
      </c>
      <c r="E47" s="153">
        <f t="shared" si="1"/>
        <v>8052</v>
      </c>
    </row>
  </sheetData>
  <mergeCells count="4">
    <mergeCell ref="A3:E3"/>
    <mergeCell ref="A4:E4"/>
    <mergeCell ref="A25:E25"/>
    <mergeCell ref="A34:E3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8"/>
  <sheetViews>
    <sheetView workbookViewId="0" topLeftCell="A1">
      <selection activeCell="A10" sqref="A10:IV12"/>
    </sheetView>
  </sheetViews>
  <sheetFormatPr defaultColWidth="9.140625" defaultRowHeight="12.75"/>
  <cols>
    <col min="1" max="1" width="62.7109375" style="0" customWidth="1"/>
    <col min="2" max="2" width="13.421875" style="0" customWidth="1"/>
    <col min="3" max="3" width="14.28125" style="0" customWidth="1"/>
    <col min="4" max="5" width="13.421875" style="0" customWidth="1"/>
  </cols>
  <sheetData>
    <row r="1" spans="1:5" ht="16.5">
      <c r="A1" s="145"/>
      <c r="E1" s="91" t="s">
        <v>235</v>
      </c>
    </row>
    <row r="4" ht="15.75">
      <c r="A4" s="128"/>
    </row>
    <row r="5" spans="1:5" ht="22.5">
      <c r="A5" s="165" t="s">
        <v>236</v>
      </c>
      <c r="B5" s="165"/>
      <c r="C5" s="165"/>
      <c r="D5" s="165"/>
      <c r="E5" s="165"/>
    </row>
    <row r="6" spans="1:5" ht="18.75">
      <c r="A6" s="166" t="s">
        <v>237</v>
      </c>
      <c r="B6" s="166"/>
      <c r="C6" s="166"/>
      <c r="D6" s="166"/>
      <c r="E6" s="166"/>
    </row>
    <row r="7" spans="1:2" ht="18.75">
      <c r="A7" s="167"/>
      <c r="B7" s="167"/>
    </row>
    <row r="8" spans="1:5" ht="19.5" thickBot="1">
      <c r="A8" s="167"/>
      <c r="B8" s="167"/>
      <c r="E8" s="168" t="s">
        <v>203</v>
      </c>
    </row>
    <row r="9" spans="1:5" ht="42.75">
      <c r="A9" s="169" t="s">
        <v>238</v>
      </c>
      <c r="B9" s="170" t="s">
        <v>204</v>
      </c>
      <c r="C9" s="171" t="s">
        <v>239</v>
      </c>
      <c r="D9" s="170" t="s">
        <v>133</v>
      </c>
      <c r="E9" s="171" t="s">
        <v>134</v>
      </c>
    </row>
    <row r="10" spans="1:5" ht="15.75" customHeight="1">
      <c r="A10" s="172" t="s">
        <v>240</v>
      </c>
      <c r="B10" s="149">
        <v>50</v>
      </c>
      <c r="C10" s="173">
        <v>50</v>
      </c>
      <c r="D10" s="173"/>
      <c r="E10" s="174">
        <f>+D10+C10</f>
        <v>50</v>
      </c>
    </row>
    <row r="11" spans="1:5" ht="15.75" customHeight="1">
      <c r="A11" s="175" t="s">
        <v>241</v>
      </c>
      <c r="B11" s="149">
        <v>700</v>
      </c>
      <c r="C11" s="173">
        <v>700</v>
      </c>
      <c r="D11" s="173"/>
      <c r="E11" s="174">
        <f aca="true" t="shared" si="0" ref="E11:E30">+D11+C11</f>
        <v>700</v>
      </c>
    </row>
    <row r="12" spans="1:5" ht="15.75" customHeight="1">
      <c r="A12" s="172" t="s">
        <v>242</v>
      </c>
      <c r="B12" s="149">
        <v>70</v>
      </c>
      <c r="C12" s="173">
        <v>70</v>
      </c>
      <c r="D12" s="173"/>
      <c r="E12" s="174">
        <f t="shared" si="0"/>
        <v>70</v>
      </c>
    </row>
    <row r="13" spans="1:5" ht="15.75" customHeight="1">
      <c r="A13" s="175" t="s">
        <v>243</v>
      </c>
      <c r="B13" s="149">
        <v>200</v>
      </c>
      <c r="C13" s="173">
        <v>200</v>
      </c>
      <c r="D13" s="173"/>
      <c r="E13" s="174">
        <f t="shared" si="0"/>
        <v>200</v>
      </c>
    </row>
    <row r="14" spans="1:5" ht="15.75" customHeight="1">
      <c r="A14" s="172" t="s">
        <v>244</v>
      </c>
      <c r="B14" s="149">
        <v>200</v>
      </c>
      <c r="C14" s="173">
        <v>320</v>
      </c>
      <c r="D14" s="173"/>
      <c r="E14" s="174">
        <f t="shared" si="0"/>
        <v>320</v>
      </c>
    </row>
    <row r="15" spans="1:5" ht="15.75" customHeight="1">
      <c r="A15" s="172" t="s">
        <v>245</v>
      </c>
      <c r="B15" s="149">
        <v>60</v>
      </c>
      <c r="C15" s="173">
        <v>60</v>
      </c>
      <c r="D15" s="173"/>
      <c r="E15" s="174">
        <f t="shared" si="0"/>
        <v>60</v>
      </c>
    </row>
    <row r="16" spans="1:5" ht="15.75" customHeight="1">
      <c r="A16" s="175" t="s">
        <v>246</v>
      </c>
      <c r="B16" s="149">
        <v>200</v>
      </c>
      <c r="C16" s="173">
        <v>200</v>
      </c>
      <c r="D16" s="173"/>
      <c r="E16" s="174">
        <f t="shared" si="0"/>
        <v>200</v>
      </c>
    </row>
    <row r="17" spans="1:5" ht="15.75" customHeight="1">
      <c r="A17" s="172" t="s">
        <v>247</v>
      </c>
      <c r="B17" s="149">
        <v>100</v>
      </c>
      <c r="C17" s="173">
        <v>100</v>
      </c>
      <c r="D17" s="173"/>
      <c r="E17" s="174">
        <f t="shared" si="0"/>
        <v>100</v>
      </c>
    </row>
    <row r="18" spans="1:5" ht="15.75" customHeight="1">
      <c r="A18" s="172" t="s">
        <v>248</v>
      </c>
      <c r="B18" s="149">
        <v>1000</v>
      </c>
      <c r="C18" s="173">
        <v>1000</v>
      </c>
      <c r="D18" s="173"/>
      <c r="E18" s="174">
        <f t="shared" si="0"/>
        <v>1000</v>
      </c>
    </row>
    <row r="19" spans="1:5" ht="15.75" customHeight="1">
      <c r="A19" s="172" t="s">
        <v>249</v>
      </c>
      <c r="B19" s="149">
        <v>150</v>
      </c>
      <c r="C19" s="173">
        <v>150</v>
      </c>
      <c r="D19" s="173"/>
      <c r="E19" s="174">
        <f t="shared" si="0"/>
        <v>150</v>
      </c>
    </row>
    <row r="20" spans="1:5" ht="15.75" customHeight="1">
      <c r="A20" s="172" t="s">
        <v>250</v>
      </c>
      <c r="B20" s="149">
        <v>100</v>
      </c>
      <c r="C20" s="173">
        <v>100</v>
      </c>
      <c r="D20" s="173"/>
      <c r="E20" s="174">
        <f t="shared" si="0"/>
        <v>100</v>
      </c>
    </row>
    <row r="21" spans="1:5" ht="15.75" customHeight="1">
      <c r="A21" s="172" t="s">
        <v>251</v>
      </c>
      <c r="B21" s="149">
        <v>1400</v>
      </c>
      <c r="C21" s="173">
        <v>1400</v>
      </c>
      <c r="D21" s="173"/>
      <c r="E21" s="174">
        <f t="shared" si="0"/>
        <v>1400</v>
      </c>
    </row>
    <row r="22" spans="1:5" ht="15.75" customHeight="1">
      <c r="A22" s="172" t="s">
        <v>252</v>
      </c>
      <c r="B22" s="149">
        <v>150</v>
      </c>
      <c r="C22" s="173">
        <v>150</v>
      </c>
      <c r="D22" s="173"/>
      <c r="E22" s="174">
        <f t="shared" si="0"/>
        <v>150</v>
      </c>
    </row>
    <row r="23" spans="1:5" ht="15.75" customHeight="1">
      <c r="A23" s="175" t="s">
        <v>253</v>
      </c>
      <c r="B23" s="149">
        <v>110</v>
      </c>
      <c r="C23" s="173">
        <v>110</v>
      </c>
      <c r="D23" s="173"/>
      <c r="E23" s="174">
        <f t="shared" si="0"/>
        <v>110</v>
      </c>
    </row>
    <row r="24" spans="1:5" ht="15.75" customHeight="1">
      <c r="A24" s="172" t="s">
        <v>254</v>
      </c>
      <c r="B24" s="149">
        <v>300</v>
      </c>
      <c r="C24" s="173">
        <v>300</v>
      </c>
      <c r="D24" s="173"/>
      <c r="E24" s="174">
        <f t="shared" si="0"/>
        <v>300</v>
      </c>
    </row>
    <row r="25" spans="1:5" ht="15.75" customHeight="1">
      <c r="A25" s="172" t="s">
        <v>255</v>
      </c>
      <c r="B25" s="149">
        <v>2850</v>
      </c>
      <c r="C25" s="173">
        <v>2850</v>
      </c>
      <c r="D25" s="173"/>
      <c r="E25" s="174">
        <f t="shared" si="0"/>
        <v>2850</v>
      </c>
    </row>
    <row r="26" spans="1:5" ht="15.75" customHeight="1">
      <c r="A26" s="172" t="s">
        <v>256</v>
      </c>
      <c r="B26" s="149">
        <v>500</v>
      </c>
      <c r="C26" s="173">
        <v>500</v>
      </c>
      <c r="D26" s="173"/>
      <c r="E26" s="174">
        <f t="shared" si="0"/>
        <v>500</v>
      </c>
    </row>
    <row r="27" spans="1:5" ht="15.75" customHeight="1">
      <c r="A27" s="172" t="s">
        <v>257</v>
      </c>
      <c r="B27" s="149">
        <v>600</v>
      </c>
      <c r="C27" s="173">
        <v>600</v>
      </c>
      <c r="D27" s="173"/>
      <c r="E27" s="174">
        <f t="shared" si="0"/>
        <v>600</v>
      </c>
    </row>
    <row r="28" spans="1:5" ht="15.75" customHeight="1">
      <c r="A28" s="175" t="s">
        <v>258</v>
      </c>
      <c r="B28" s="149">
        <v>60</v>
      </c>
      <c r="C28" s="173">
        <v>60</v>
      </c>
      <c r="D28" s="173"/>
      <c r="E28" s="174">
        <f t="shared" si="0"/>
        <v>60</v>
      </c>
    </row>
    <row r="29" spans="1:5" ht="15.75" customHeight="1">
      <c r="A29" s="176" t="s">
        <v>259</v>
      </c>
      <c r="B29" s="177"/>
      <c r="C29" s="178">
        <v>17</v>
      </c>
      <c r="D29" s="178"/>
      <c r="E29" s="174">
        <f t="shared" si="0"/>
        <v>17</v>
      </c>
    </row>
    <row r="30" spans="1:5" ht="15.75" customHeight="1">
      <c r="A30" s="176" t="s">
        <v>260</v>
      </c>
      <c r="B30" s="177"/>
      <c r="C30" s="178">
        <v>120</v>
      </c>
      <c r="D30" s="178"/>
      <c r="E30" s="174">
        <f t="shared" si="0"/>
        <v>120</v>
      </c>
    </row>
    <row r="31" spans="1:5" ht="15.75" customHeight="1" thickBot="1">
      <c r="A31" s="179" t="s">
        <v>86</v>
      </c>
      <c r="B31" s="180">
        <f>SUM(B10:B28)</f>
        <v>8800</v>
      </c>
      <c r="C31" s="181">
        <f>SUM(C10:C30)</f>
        <v>9057</v>
      </c>
      <c r="D31" s="181">
        <v>0</v>
      </c>
      <c r="E31" s="182">
        <f>+C31+D31</f>
        <v>9057</v>
      </c>
    </row>
    <row r="32" ht="18.75">
      <c r="A32" s="183"/>
    </row>
    <row r="34" ht="16.5">
      <c r="A34" s="127"/>
    </row>
    <row r="35" spans="1:5" ht="20.25">
      <c r="A35" s="184"/>
      <c r="B35" s="185"/>
      <c r="C35" s="185"/>
      <c r="D35" s="185"/>
      <c r="E35" s="185"/>
    </row>
    <row r="37" ht="12.75">
      <c r="A37" s="130"/>
    </row>
    <row r="45" spans="1:5" ht="16.5">
      <c r="A45" s="186">
        <v>1</v>
      </c>
      <c r="B45" s="186"/>
      <c r="C45" s="186"/>
      <c r="D45" s="186"/>
      <c r="E45" s="186"/>
    </row>
    <row r="48" spans="1:5" ht="16.5">
      <c r="A48" s="145"/>
      <c r="E48" s="91" t="s">
        <v>235</v>
      </c>
    </row>
    <row r="51" ht="15.75">
      <c r="A51" s="128"/>
    </row>
    <row r="52" spans="1:5" ht="22.5">
      <c r="A52" s="165" t="s">
        <v>236</v>
      </c>
      <c r="B52" s="165"/>
      <c r="C52" s="165"/>
      <c r="D52" s="165"/>
      <c r="E52" s="165"/>
    </row>
    <row r="53" spans="1:5" ht="22.5">
      <c r="A53" s="165" t="s">
        <v>261</v>
      </c>
      <c r="B53" s="165"/>
      <c r="C53" s="165"/>
      <c r="D53" s="165"/>
      <c r="E53" s="165"/>
    </row>
    <row r="54" spans="1:5" ht="18.75">
      <c r="A54" s="166" t="s">
        <v>237</v>
      </c>
      <c r="B54" s="166"/>
      <c r="C54" s="166"/>
      <c r="D54" s="166"/>
      <c r="E54" s="166"/>
    </row>
    <row r="56" ht="12.75">
      <c r="E56" s="130" t="s">
        <v>262</v>
      </c>
    </row>
    <row r="57" spans="1:5" ht="38.25">
      <c r="A57" s="187" t="s">
        <v>263</v>
      </c>
      <c r="B57" s="188" t="s">
        <v>129</v>
      </c>
      <c r="C57" s="188" t="s">
        <v>205</v>
      </c>
      <c r="D57" s="188" t="s">
        <v>133</v>
      </c>
      <c r="E57" s="188" t="s">
        <v>134</v>
      </c>
    </row>
    <row r="58" spans="1:5" ht="12.75">
      <c r="A58" s="114" t="s">
        <v>240</v>
      </c>
      <c r="B58" s="189"/>
      <c r="C58" s="114"/>
      <c r="D58" s="190">
        <v>93500</v>
      </c>
      <c r="E58" s="190">
        <f>+C58+D58</f>
        <v>93500</v>
      </c>
    </row>
    <row r="59" spans="1:5" ht="12.75">
      <c r="A59" s="114" t="s">
        <v>241</v>
      </c>
      <c r="B59" s="189"/>
      <c r="C59" s="114"/>
      <c r="D59" s="190">
        <v>147200</v>
      </c>
      <c r="E59" s="190">
        <f aca="true" t="shared" si="1" ref="E59:E71">+C59+D59</f>
        <v>147200</v>
      </c>
    </row>
    <row r="60" spans="1:5" ht="12.75">
      <c r="A60" s="114" t="s">
        <v>264</v>
      </c>
      <c r="B60" s="189"/>
      <c r="C60" s="114"/>
      <c r="D60" s="190">
        <v>61700</v>
      </c>
      <c r="E60" s="190">
        <f t="shared" si="1"/>
        <v>61700</v>
      </c>
    </row>
    <row r="61" spans="1:5" ht="12.75">
      <c r="A61" s="114" t="s">
        <v>260</v>
      </c>
      <c r="B61" s="189"/>
      <c r="C61" s="114"/>
      <c r="D61" s="190">
        <v>99800</v>
      </c>
      <c r="E61" s="190">
        <f t="shared" si="1"/>
        <v>99800</v>
      </c>
    </row>
    <row r="62" spans="1:5" ht="12.75">
      <c r="A62" s="114" t="s">
        <v>214</v>
      </c>
      <c r="B62" s="189"/>
      <c r="C62" s="114"/>
      <c r="D62" s="190">
        <v>97400</v>
      </c>
      <c r="E62" s="190">
        <f t="shared" si="1"/>
        <v>97400</v>
      </c>
    </row>
    <row r="63" spans="1:5" ht="12.75">
      <c r="A63" s="114" t="s">
        <v>265</v>
      </c>
      <c r="B63" s="189"/>
      <c r="C63" s="114"/>
      <c r="D63" s="190">
        <v>356600</v>
      </c>
      <c r="E63" s="190">
        <f t="shared" si="1"/>
        <v>356600</v>
      </c>
    </row>
    <row r="64" spans="1:5" ht="12.75">
      <c r="A64" s="114" t="s">
        <v>266</v>
      </c>
      <c r="B64" s="189"/>
      <c r="C64" s="114"/>
      <c r="D64" s="190">
        <v>116400</v>
      </c>
      <c r="E64" s="190">
        <f t="shared" si="1"/>
        <v>116400</v>
      </c>
    </row>
    <row r="65" spans="1:5" ht="12.75">
      <c r="A65" s="114" t="s">
        <v>267</v>
      </c>
      <c r="B65" s="189"/>
      <c r="C65" s="114"/>
      <c r="D65" s="190">
        <v>376700</v>
      </c>
      <c r="E65" s="190">
        <f t="shared" si="1"/>
        <v>376700</v>
      </c>
    </row>
    <row r="66" spans="1:5" ht="12.75">
      <c r="A66" s="114" t="s">
        <v>268</v>
      </c>
      <c r="B66" s="189"/>
      <c r="C66" s="114"/>
      <c r="D66" s="190">
        <v>129600</v>
      </c>
      <c r="E66" s="190">
        <f t="shared" si="1"/>
        <v>129600</v>
      </c>
    </row>
    <row r="67" spans="1:5" ht="12.75">
      <c r="A67" s="114" t="s">
        <v>269</v>
      </c>
      <c r="B67" s="189"/>
      <c r="C67" s="114"/>
      <c r="D67" s="190">
        <v>433300</v>
      </c>
      <c r="E67" s="190">
        <f t="shared" si="1"/>
        <v>433300</v>
      </c>
    </row>
    <row r="68" spans="1:5" ht="12.75">
      <c r="A68" s="114" t="s">
        <v>257</v>
      </c>
      <c r="B68" s="189"/>
      <c r="C68" s="114"/>
      <c r="D68" s="190">
        <v>19000</v>
      </c>
      <c r="E68" s="190">
        <f t="shared" si="1"/>
        <v>19000</v>
      </c>
    </row>
    <row r="69" spans="1:5" ht="12.75">
      <c r="A69" s="114" t="s">
        <v>270</v>
      </c>
      <c r="B69" s="189"/>
      <c r="C69" s="114"/>
      <c r="D69" s="190">
        <v>24950</v>
      </c>
      <c r="E69" s="190">
        <f t="shared" si="1"/>
        <v>24950</v>
      </c>
    </row>
    <row r="70" spans="1:5" ht="12.75">
      <c r="A70" s="114" t="s">
        <v>271</v>
      </c>
      <c r="B70" s="191">
        <v>3451000</v>
      </c>
      <c r="C70" s="191">
        <v>3451000</v>
      </c>
      <c r="D70" s="190">
        <v>-1956150</v>
      </c>
      <c r="E70" s="190">
        <f t="shared" si="1"/>
        <v>1494850</v>
      </c>
    </row>
    <row r="71" spans="1:5" ht="12.75">
      <c r="A71" s="192" t="s">
        <v>86</v>
      </c>
      <c r="B71" s="189">
        <f>SUM(B58:B70)</f>
        <v>3451000</v>
      </c>
      <c r="C71" s="189">
        <f>SUM(C58:C70)</f>
        <v>3451000</v>
      </c>
      <c r="D71" s="189">
        <f>SUM(D58:D70)</f>
        <v>0</v>
      </c>
      <c r="E71" s="189">
        <f t="shared" si="1"/>
        <v>3451000</v>
      </c>
    </row>
    <row r="72" spans="1:5" ht="12.75">
      <c r="A72" s="13"/>
      <c r="B72" s="193"/>
      <c r="C72" s="193"/>
      <c r="D72" s="193"/>
      <c r="E72" s="193"/>
    </row>
    <row r="73" spans="1:5" ht="12.75">
      <c r="A73" s="13"/>
      <c r="B73" s="193"/>
      <c r="C73" s="193"/>
      <c r="D73" s="193"/>
      <c r="E73" s="193"/>
    </row>
    <row r="74" spans="1:5" ht="12.75">
      <c r="A74" s="13"/>
      <c r="B74" s="193"/>
      <c r="C74" s="193"/>
      <c r="D74" s="193"/>
      <c r="E74" s="193"/>
    </row>
    <row r="76" spans="1:5" ht="22.5">
      <c r="A76" s="165" t="s">
        <v>44</v>
      </c>
      <c r="B76" s="165"/>
      <c r="C76" s="165"/>
      <c r="D76" s="165"/>
      <c r="E76" s="165"/>
    </row>
    <row r="77" spans="1:5" ht="22.5">
      <c r="A77" s="165" t="s">
        <v>236</v>
      </c>
      <c r="B77" s="165"/>
      <c r="C77" s="165"/>
      <c r="D77" s="165"/>
      <c r="E77" s="165"/>
    </row>
    <row r="78" spans="1:5" ht="22.5">
      <c r="A78" s="165" t="s">
        <v>261</v>
      </c>
      <c r="B78" s="165"/>
      <c r="C78" s="165"/>
      <c r="D78" s="165"/>
      <c r="E78" s="165"/>
    </row>
    <row r="79" spans="1:5" ht="18.75">
      <c r="A79" s="166" t="s">
        <v>237</v>
      </c>
      <c r="B79" s="166"/>
      <c r="C79" s="166"/>
      <c r="D79" s="166"/>
      <c r="E79" s="166"/>
    </row>
    <row r="81" ht="12.75">
      <c r="E81" s="130" t="s">
        <v>262</v>
      </c>
    </row>
    <row r="82" spans="1:5" ht="38.25">
      <c r="A82" s="187" t="s">
        <v>263</v>
      </c>
      <c r="B82" s="188" t="s">
        <v>129</v>
      </c>
      <c r="C82" s="188" t="s">
        <v>205</v>
      </c>
      <c r="D82" s="188" t="s">
        <v>133</v>
      </c>
      <c r="E82" s="188" t="s">
        <v>134</v>
      </c>
    </row>
    <row r="83" spans="1:5" ht="12.75">
      <c r="A83" s="114" t="s">
        <v>270</v>
      </c>
      <c r="B83" s="191">
        <v>0</v>
      </c>
      <c r="C83" s="114">
        <v>0</v>
      </c>
      <c r="D83" s="190">
        <v>50000</v>
      </c>
      <c r="E83" s="190">
        <f>+C83+D83</f>
        <v>50000</v>
      </c>
    </row>
    <row r="84" spans="1:5" ht="12.75">
      <c r="A84" s="194" t="s">
        <v>86</v>
      </c>
      <c r="B84" s="189">
        <f>+B83</f>
        <v>0</v>
      </c>
      <c r="C84" s="189">
        <f>+C83</f>
        <v>0</v>
      </c>
      <c r="D84" s="189">
        <f>+D83</f>
        <v>50000</v>
      </c>
      <c r="E84" s="189">
        <f>+E83</f>
        <v>50000</v>
      </c>
    </row>
    <row r="87" ht="12.75">
      <c r="E87" s="130" t="s">
        <v>262</v>
      </c>
    </row>
    <row r="88" spans="1:5" ht="16.5">
      <c r="A88" s="195" t="s">
        <v>272</v>
      </c>
      <c r="B88" s="196">
        <f>+B84+B71</f>
        <v>3451000</v>
      </c>
      <c r="C88" s="196">
        <f>+C84+C71</f>
        <v>3451000</v>
      </c>
      <c r="D88" s="196">
        <f>+D84+D71</f>
        <v>50000</v>
      </c>
      <c r="E88" s="196">
        <f>+E84+E71</f>
        <v>3501000</v>
      </c>
    </row>
  </sheetData>
  <mergeCells count="10">
    <mergeCell ref="A78:E78"/>
    <mergeCell ref="A79:E79"/>
    <mergeCell ref="A53:E53"/>
    <mergeCell ref="A54:E54"/>
    <mergeCell ref="A76:E76"/>
    <mergeCell ref="A77:E77"/>
    <mergeCell ref="A5:E5"/>
    <mergeCell ref="A6:E6"/>
    <mergeCell ref="A45:E45"/>
    <mergeCell ref="A52:E5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A1">
      <selection activeCell="A81" sqref="A81:IV81"/>
    </sheetView>
  </sheetViews>
  <sheetFormatPr defaultColWidth="9.140625" defaultRowHeight="12.75"/>
  <cols>
    <col min="1" max="1" width="63.57421875" style="0" customWidth="1"/>
    <col min="2" max="2" width="12.28125" style="0" customWidth="1"/>
    <col min="3" max="3" width="11.7109375" style="0" customWidth="1"/>
    <col min="4" max="4" width="11.140625" style="0" customWidth="1"/>
    <col min="5" max="5" width="11.7109375" style="0" customWidth="1"/>
  </cols>
  <sheetData>
    <row r="1" ht="15.75">
      <c r="E1" s="128" t="s">
        <v>273</v>
      </c>
    </row>
    <row r="2" spans="1:5" ht="16.5">
      <c r="A2" s="144" t="s">
        <v>274</v>
      </c>
      <c r="B2" s="144"/>
      <c r="C2" s="144"/>
      <c r="D2" s="144"/>
      <c r="E2" s="144"/>
    </row>
    <row r="3" spans="1:5" ht="16.5">
      <c r="A3" s="144" t="s">
        <v>237</v>
      </c>
      <c r="B3" s="144"/>
      <c r="C3" s="144"/>
      <c r="D3" s="144"/>
      <c r="E3" s="144"/>
    </row>
    <row r="4" spans="1:5" ht="16.5">
      <c r="A4" s="197"/>
      <c r="B4" s="197"/>
      <c r="C4" s="197"/>
      <c r="D4" s="197"/>
      <c r="E4" s="197"/>
    </row>
    <row r="5" spans="1:5" ht="16.5">
      <c r="A5" s="197"/>
      <c r="B5" s="197"/>
      <c r="C5" s="197"/>
      <c r="D5" s="197"/>
      <c r="E5" s="197"/>
    </row>
    <row r="6" spans="1:5" ht="31.5">
      <c r="A6" s="197"/>
      <c r="B6" s="197"/>
      <c r="E6" s="198" t="s">
        <v>203</v>
      </c>
    </row>
    <row r="7" spans="1:5" ht="33" customHeight="1">
      <c r="A7" s="199"/>
      <c r="B7" s="199" t="s">
        <v>275</v>
      </c>
      <c r="C7" s="199" t="s">
        <v>276</v>
      </c>
      <c r="D7" s="199" t="s">
        <v>133</v>
      </c>
      <c r="E7" s="199" t="s">
        <v>277</v>
      </c>
    </row>
    <row r="8" spans="1:5" ht="15.75" customHeight="1">
      <c r="A8" s="200" t="s">
        <v>278</v>
      </c>
      <c r="B8" s="201">
        <v>10000</v>
      </c>
      <c r="C8" s="201">
        <v>10000</v>
      </c>
      <c r="D8" s="201"/>
      <c r="E8" s="201">
        <f>+D8+C8</f>
        <v>10000</v>
      </c>
    </row>
    <row r="9" spans="1:5" ht="15.75" customHeight="1">
      <c r="A9" s="200" t="s">
        <v>279</v>
      </c>
      <c r="B9" s="201">
        <f>SUM(B10:B13)</f>
        <v>270320</v>
      </c>
      <c r="C9" s="201">
        <v>270320</v>
      </c>
      <c r="D9" s="201"/>
      <c r="E9" s="201">
        <f aca="true" t="shared" si="0" ref="E9:E20">+D9+C9</f>
        <v>270320</v>
      </c>
    </row>
    <row r="10" spans="1:5" ht="15.75" customHeight="1">
      <c r="A10" s="200" t="s">
        <v>280</v>
      </c>
      <c r="B10" s="201">
        <v>203091</v>
      </c>
      <c r="C10" s="201">
        <v>203091</v>
      </c>
      <c r="D10" s="201"/>
      <c r="E10" s="201">
        <f t="shared" si="0"/>
        <v>203091</v>
      </c>
    </row>
    <row r="11" spans="1:5" ht="15.75" customHeight="1">
      <c r="A11" s="200" t="s">
        <v>281</v>
      </c>
      <c r="B11" s="201">
        <v>54157</v>
      </c>
      <c r="C11" s="201">
        <v>54154</v>
      </c>
      <c r="D11" s="201"/>
      <c r="E11" s="201">
        <f t="shared" si="0"/>
        <v>54154</v>
      </c>
    </row>
    <row r="12" spans="1:5" ht="15.75" customHeight="1">
      <c r="A12" s="202" t="s">
        <v>282</v>
      </c>
      <c r="B12" s="201">
        <v>6770</v>
      </c>
      <c r="C12" s="201">
        <v>6770</v>
      </c>
      <c r="D12" s="201"/>
      <c r="E12" s="201">
        <f t="shared" si="0"/>
        <v>6770</v>
      </c>
    </row>
    <row r="13" spans="1:5" ht="15.75" customHeight="1">
      <c r="A13" s="202" t="s">
        <v>283</v>
      </c>
      <c r="B13" s="201">
        <v>6302</v>
      </c>
      <c r="C13" s="201">
        <v>6302</v>
      </c>
      <c r="D13" s="201"/>
      <c r="E13" s="201">
        <f t="shared" si="0"/>
        <v>6302</v>
      </c>
    </row>
    <row r="14" spans="1:5" ht="15.75" customHeight="1">
      <c r="A14" s="200" t="s">
        <v>284</v>
      </c>
      <c r="B14" s="201">
        <v>19297</v>
      </c>
      <c r="C14" s="201">
        <v>19297</v>
      </c>
      <c r="D14" s="201"/>
      <c r="E14" s="201">
        <f t="shared" si="0"/>
        <v>19297</v>
      </c>
    </row>
    <row r="15" spans="1:5" ht="15.75" customHeight="1">
      <c r="A15" s="200" t="s">
        <v>285</v>
      </c>
      <c r="B15" s="201">
        <v>300</v>
      </c>
      <c r="C15" s="201">
        <v>300</v>
      </c>
      <c r="D15" s="201"/>
      <c r="E15" s="201">
        <f t="shared" si="0"/>
        <v>300</v>
      </c>
    </row>
    <row r="16" spans="1:5" ht="15.75" customHeight="1">
      <c r="A16" s="200" t="s">
        <v>286</v>
      </c>
      <c r="B16" s="201">
        <v>1230</v>
      </c>
      <c r="C16" s="201">
        <v>1230</v>
      </c>
      <c r="D16" s="201"/>
      <c r="E16" s="201">
        <f t="shared" si="0"/>
        <v>1230</v>
      </c>
    </row>
    <row r="17" spans="1:5" ht="15.75" customHeight="1">
      <c r="A17" s="200" t="s">
        <v>287</v>
      </c>
      <c r="B17" s="201">
        <v>28726</v>
      </c>
      <c r="C17" s="201">
        <v>28726</v>
      </c>
      <c r="D17" s="201"/>
      <c r="E17" s="201">
        <f t="shared" si="0"/>
        <v>28726</v>
      </c>
    </row>
    <row r="18" spans="1:5" ht="15.75" customHeight="1">
      <c r="A18" s="200" t="s">
        <v>288</v>
      </c>
      <c r="B18" s="201">
        <v>11254</v>
      </c>
      <c r="C18" s="201">
        <v>11254</v>
      </c>
      <c r="D18" s="201"/>
      <c r="E18" s="201">
        <f t="shared" si="0"/>
        <v>11254</v>
      </c>
    </row>
    <row r="19" spans="1:5" ht="15.75" customHeight="1">
      <c r="A19" s="200" t="s">
        <v>289</v>
      </c>
      <c r="B19" s="201"/>
      <c r="C19" s="201">
        <v>126</v>
      </c>
      <c r="D19" s="201"/>
      <c r="E19" s="201">
        <f t="shared" si="0"/>
        <v>126</v>
      </c>
    </row>
    <row r="20" spans="1:5" ht="15.75" customHeight="1">
      <c r="A20" s="200" t="s">
        <v>290</v>
      </c>
      <c r="B20" s="201"/>
      <c r="C20" s="201">
        <v>2994</v>
      </c>
      <c r="D20" s="201"/>
      <c r="E20" s="201">
        <f t="shared" si="0"/>
        <v>2994</v>
      </c>
    </row>
    <row r="21" spans="1:5" ht="15.75" customHeight="1">
      <c r="A21" s="200" t="s">
        <v>291</v>
      </c>
      <c r="B21" s="203">
        <f>+B8+B9+B15+B18+B17+B14+B16+B19+B20</f>
        <v>341127</v>
      </c>
      <c r="C21" s="203">
        <f>+C8+C9+C15+C18+C17+C14+C16+C19+C20</f>
        <v>344247</v>
      </c>
      <c r="D21" s="203">
        <f>+D8+D9+D15+D18+D17+D14+D16+D19+D20</f>
        <v>0</v>
      </c>
      <c r="E21" s="203">
        <f>+D21+C21</f>
        <v>344247</v>
      </c>
    </row>
    <row r="22" spans="1:2" ht="18.75">
      <c r="A22" s="204"/>
      <c r="B22" s="204"/>
    </row>
    <row r="23" spans="1:2" ht="18.75">
      <c r="A23" s="204"/>
      <c r="B23" s="204"/>
    </row>
    <row r="24" spans="1:5" ht="16.5">
      <c r="A24" s="144" t="s">
        <v>292</v>
      </c>
      <c r="B24" s="144"/>
      <c r="C24" s="144"/>
      <c r="D24" s="144"/>
      <c r="E24" s="144"/>
    </row>
    <row r="25" spans="1:5" ht="16.5">
      <c r="A25" s="144" t="s">
        <v>237</v>
      </c>
      <c r="B25" s="144"/>
      <c r="C25" s="144"/>
      <c r="D25" s="144"/>
      <c r="E25" s="144"/>
    </row>
    <row r="26" spans="1:5" ht="31.5">
      <c r="A26" s="205"/>
      <c r="B26" s="205"/>
      <c r="E26" s="206" t="s">
        <v>203</v>
      </c>
    </row>
    <row r="27" spans="1:5" ht="15.75" customHeight="1">
      <c r="A27" s="200" t="s">
        <v>293</v>
      </c>
      <c r="B27" s="201">
        <v>9817</v>
      </c>
      <c r="C27" s="201">
        <v>12515</v>
      </c>
      <c r="D27" s="201"/>
      <c r="E27" s="201">
        <f aca="true" t="shared" si="1" ref="E27:E32">+D27+C27</f>
        <v>12515</v>
      </c>
    </row>
    <row r="28" spans="1:5" ht="15.75" customHeight="1">
      <c r="A28" s="200" t="s">
        <v>294</v>
      </c>
      <c r="B28" s="201">
        <v>10000</v>
      </c>
      <c r="C28" s="201">
        <v>2302</v>
      </c>
      <c r="D28" s="201"/>
      <c r="E28" s="201">
        <f t="shared" si="1"/>
        <v>2302</v>
      </c>
    </row>
    <row r="29" spans="1:5" ht="15.75" customHeight="1">
      <c r="A29" s="200" t="s">
        <v>295</v>
      </c>
      <c r="B29" s="201"/>
      <c r="C29" s="201">
        <v>4344</v>
      </c>
      <c r="D29" s="201"/>
      <c r="E29" s="201">
        <f t="shared" si="1"/>
        <v>4344</v>
      </c>
    </row>
    <row r="30" spans="1:5" ht="15.75" customHeight="1">
      <c r="A30" s="207" t="s">
        <v>296</v>
      </c>
      <c r="B30" s="201">
        <v>5000</v>
      </c>
      <c r="C30" s="201">
        <v>5600</v>
      </c>
      <c r="D30" s="201"/>
      <c r="E30" s="201">
        <f t="shared" si="1"/>
        <v>5600</v>
      </c>
    </row>
    <row r="31" spans="1:5" ht="15.75" customHeight="1">
      <c r="A31" s="207" t="s">
        <v>297</v>
      </c>
      <c r="B31" s="201"/>
      <c r="C31" s="201"/>
      <c r="D31" s="201">
        <v>2160</v>
      </c>
      <c r="E31" s="201">
        <f t="shared" si="1"/>
        <v>2160</v>
      </c>
    </row>
    <row r="32" spans="1:5" ht="15.75" customHeight="1">
      <c r="A32" s="207" t="s">
        <v>298</v>
      </c>
      <c r="B32" s="201"/>
      <c r="C32" s="201"/>
      <c r="D32" s="201">
        <v>1000</v>
      </c>
      <c r="E32" s="201">
        <f t="shared" si="1"/>
        <v>1000</v>
      </c>
    </row>
    <row r="33" spans="1:5" ht="15.75" customHeight="1">
      <c r="A33" s="207" t="s">
        <v>299</v>
      </c>
      <c r="B33" s="203">
        <f>SUM(B27:B32)</f>
        <v>24817</v>
      </c>
      <c r="C33" s="203">
        <f>SUM(C27:C32)</f>
        <v>24761</v>
      </c>
      <c r="D33" s="203">
        <f>SUM(D27:D32)</f>
        <v>3160</v>
      </c>
      <c r="E33" s="203">
        <f>SUM(E27:E32)</f>
        <v>27921</v>
      </c>
    </row>
    <row r="34" spans="1:4" ht="15.75">
      <c r="A34" s="208"/>
      <c r="B34" s="209"/>
      <c r="D34" s="82"/>
    </row>
    <row r="35" spans="1:5" ht="15.75" customHeight="1">
      <c r="A35" s="207" t="s">
        <v>300</v>
      </c>
      <c r="B35" s="210">
        <v>1230</v>
      </c>
      <c r="C35" s="201">
        <v>1230</v>
      </c>
      <c r="D35" s="201"/>
      <c r="E35" s="201">
        <f>+D35+C35</f>
        <v>1230</v>
      </c>
    </row>
    <row r="36" spans="1:5" ht="15.75" customHeight="1">
      <c r="A36" s="211" t="s">
        <v>301</v>
      </c>
      <c r="B36" s="210">
        <v>10000</v>
      </c>
      <c r="C36" s="201">
        <v>10000</v>
      </c>
      <c r="D36" s="210"/>
      <c r="E36" s="201">
        <f aca="true" t="shared" si="2" ref="E36:E47">+D36+C36</f>
        <v>10000</v>
      </c>
    </row>
    <row r="37" spans="1:5" ht="15.75" customHeight="1">
      <c r="A37" s="200" t="s">
        <v>279</v>
      </c>
      <c r="B37" s="201">
        <v>270788</v>
      </c>
      <c r="C37" s="201">
        <v>270788</v>
      </c>
      <c r="D37" s="210"/>
      <c r="E37" s="201">
        <f t="shared" si="2"/>
        <v>270788</v>
      </c>
    </row>
    <row r="38" spans="1:5" ht="15.75" customHeight="1">
      <c r="A38" s="200" t="s">
        <v>302</v>
      </c>
      <c r="B38" s="201">
        <v>4042</v>
      </c>
      <c r="C38" s="201">
        <v>4042</v>
      </c>
      <c r="D38" s="210"/>
      <c r="E38" s="201">
        <f t="shared" si="2"/>
        <v>4042</v>
      </c>
    </row>
    <row r="39" spans="1:5" ht="15.75" customHeight="1">
      <c r="A39" s="200" t="s">
        <v>303</v>
      </c>
      <c r="B39" s="201">
        <v>4800</v>
      </c>
      <c r="C39" s="201">
        <v>7300</v>
      </c>
      <c r="D39" s="210"/>
      <c r="E39" s="201">
        <f t="shared" si="2"/>
        <v>7300</v>
      </c>
    </row>
    <row r="40" spans="1:5" ht="15.75" customHeight="1">
      <c r="A40" s="200" t="s">
        <v>304</v>
      </c>
      <c r="B40" s="201">
        <v>6000</v>
      </c>
      <c r="C40" s="201">
        <v>6000</v>
      </c>
      <c r="D40" s="210"/>
      <c r="E40" s="201">
        <f t="shared" si="2"/>
        <v>6000</v>
      </c>
    </row>
    <row r="41" spans="1:5" ht="15.75" customHeight="1">
      <c r="A41" s="200" t="s">
        <v>305</v>
      </c>
      <c r="B41" s="201">
        <v>14280</v>
      </c>
      <c r="C41" s="201">
        <v>14280</v>
      </c>
      <c r="D41" s="210"/>
      <c r="E41" s="201">
        <f t="shared" si="2"/>
        <v>14280</v>
      </c>
    </row>
    <row r="42" spans="1:5" ht="15.75" customHeight="1">
      <c r="A42" s="200" t="s">
        <v>306</v>
      </c>
      <c r="B42" s="201">
        <v>13806</v>
      </c>
      <c r="C42" s="201">
        <v>13806</v>
      </c>
      <c r="D42" s="210"/>
      <c r="E42" s="201">
        <f t="shared" si="2"/>
        <v>13806</v>
      </c>
    </row>
    <row r="43" spans="1:5" ht="15.75" customHeight="1">
      <c r="A43" s="200" t="s">
        <v>307</v>
      </c>
      <c r="B43" s="201"/>
      <c r="C43" s="201">
        <v>72</v>
      </c>
      <c r="D43" s="210"/>
      <c r="E43" s="201">
        <f t="shared" si="2"/>
        <v>72</v>
      </c>
    </row>
    <row r="44" spans="1:5" ht="15.75" customHeight="1">
      <c r="A44" s="200" t="s">
        <v>308</v>
      </c>
      <c r="B44" s="201"/>
      <c r="C44" s="201">
        <v>5000</v>
      </c>
      <c r="D44" s="210"/>
      <c r="E44" s="201">
        <f t="shared" si="2"/>
        <v>5000</v>
      </c>
    </row>
    <row r="45" spans="1:5" ht="15.75" customHeight="1">
      <c r="A45" s="200" t="s">
        <v>309</v>
      </c>
      <c r="B45" s="201"/>
      <c r="C45" s="201">
        <v>2761</v>
      </c>
      <c r="D45" s="210"/>
      <c r="E45" s="201">
        <f t="shared" si="2"/>
        <v>2761</v>
      </c>
    </row>
    <row r="46" spans="1:5" ht="15.75" customHeight="1">
      <c r="A46" s="200" t="s">
        <v>310</v>
      </c>
      <c r="B46" s="201"/>
      <c r="C46" s="201">
        <v>1200</v>
      </c>
      <c r="D46" s="210"/>
      <c r="E46" s="201">
        <f t="shared" si="2"/>
        <v>1200</v>
      </c>
    </row>
    <row r="47" spans="1:5" ht="15.75" customHeight="1">
      <c r="A47" s="200" t="s">
        <v>311</v>
      </c>
      <c r="B47" s="201"/>
      <c r="C47" s="201"/>
      <c r="D47" s="210">
        <v>1600</v>
      </c>
      <c r="E47" s="201">
        <f t="shared" si="2"/>
        <v>1600</v>
      </c>
    </row>
    <row r="48" spans="1:5" ht="15.75" customHeight="1">
      <c r="A48" s="200" t="s">
        <v>312</v>
      </c>
      <c r="B48" s="203">
        <f>SUM(B35:B47)</f>
        <v>324946</v>
      </c>
      <c r="C48" s="203">
        <f>SUM(C35:C47)</f>
        <v>336479</v>
      </c>
      <c r="D48" s="203">
        <f>SUM(D35:D47)</f>
        <v>1600</v>
      </c>
      <c r="E48" s="203">
        <f>SUM(E35:E47)</f>
        <v>338079</v>
      </c>
    </row>
    <row r="49" spans="1:4" ht="15.75">
      <c r="A49" s="212"/>
      <c r="B49" s="212"/>
      <c r="C49" s="213"/>
      <c r="D49" s="82"/>
    </row>
    <row r="50" spans="1:5" ht="15.75">
      <c r="A50" s="214">
        <v>1</v>
      </c>
      <c r="B50" s="214"/>
      <c r="C50" s="214"/>
      <c r="D50" s="214"/>
      <c r="E50" s="214"/>
    </row>
    <row r="51" spans="1:5" ht="15.75">
      <c r="A51" s="215"/>
      <c r="B51" s="215"/>
      <c r="C51" s="215"/>
      <c r="D51" s="215"/>
      <c r="E51" s="215"/>
    </row>
    <row r="52" spans="1:4" ht="15.75">
      <c r="A52" s="216"/>
      <c r="B52" s="216"/>
      <c r="C52" s="217"/>
      <c r="D52" s="82"/>
    </row>
    <row r="53" spans="1:4" ht="15.75">
      <c r="A53" s="216"/>
      <c r="B53" s="216"/>
      <c r="C53" s="217"/>
      <c r="D53" s="82"/>
    </row>
    <row r="54" spans="1:5" ht="15.75">
      <c r="A54" s="216"/>
      <c r="B54" s="216"/>
      <c r="C54" s="217"/>
      <c r="D54" s="82"/>
      <c r="E54" s="128" t="s">
        <v>273</v>
      </c>
    </row>
    <row r="55" spans="1:4" ht="15.75">
      <c r="A55" s="216"/>
      <c r="B55" s="216"/>
      <c r="C55" s="217"/>
      <c r="D55" s="82"/>
    </row>
    <row r="56" spans="1:4" ht="15.75">
      <c r="A56" s="216"/>
      <c r="B56" s="216"/>
      <c r="C56" s="217"/>
      <c r="D56" s="82"/>
    </row>
    <row r="57" spans="1:5" ht="16.5">
      <c r="A57" s="144" t="s">
        <v>292</v>
      </c>
      <c r="B57" s="144"/>
      <c r="C57" s="144"/>
      <c r="D57" s="144"/>
      <c r="E57" s="144"/>
    </row>
    <row r="58" spans="1:5" ht="16.5">
      <c r="A58" s="144" t="s">
        <v>237</v>
      </c>
      <c r="B58" s="144"/>
      <c r="C58" s="144"/>
      <c r="D58" s="144"/>
      <c r="E58" s="144"/>
    </row>
    <row r="59" spans="1:5" ht="16.5">
      <c r="A59" s="197"/>
      <c r="B59" s="197"/>
      <c r="C59" s="197"/>
      <c r="D59" s="197"/>
      <c r="E59" s="197"/>
    </row>
    <row r="60" spans="1:5" ht="16.5">
      <c r="A60" s="197"/>
      <c r="B60" s="197"/>
      <c r="C60" s="197"/>
      <c r="D60" s="197"/>
      <c r="E60" s="197"/>
    </row>
    <row r="61" spans="1:5" ht="16.5">
      <c r="A61" s="197"/>
      <c r="B61" s="197"/>
      <c r="C61" s="197"/>
      <c r="D61" s="197"/>
      <c r="E61" s="197"/>
    </row>
    <row r="62" spans="1:5" ht="16.5">
      <c r="A62" s="197"/>
      <c r="B62" s="197"/>
      <c r="C62" s="197"/>
      <c r="D62" s="197"/>
      <c r="E62" s="197"/>
    </row>
    <row r="63" spans="1:5" ht="16.5">
      <c r="A63" s="197"/>
      <c r="B63" s="197"/>
      <c r="C63" s="197"/>
      <c r="D63" s="197"/>
      <c r="E63" s="197"/>
    </row>
    <row r="64" spans="1:5" ht="16.5">
      <c r="A64" s="197"/>
      <c r="B64" s="197"/>
      <c r="C64" s="197"/>
      <c r="D64" s="197"/>
      <c r="E64" s="197"/>
    </row>
    <row r="65" spans="1:5" ht="31.5">
      <c r="A65" s="205"/>
      <c r="B65" s="205"/>
      <c r="E65" s="206" t="s">
        <v>203</v>
      </c>
    </row>
    <row r="66" spans="1:5" ht="47.25">
      <c r="A66" s="199"/>
      <c r="B66" s="199" t="s">
        <v>275</v>
      </c>
      <c r="C66" s="199" t="s">
        <v>276</v>
      </c>
      <c r="D66" s="199" t="s">
        <v>133</v>
      </c>
      <c r="E66" s="199" t="s">
        <v>277</v>
      </c>
    </row>
    <row r="67" spans="1:5" ht="15.75" customHeight="1">
      <c r="A67" s="202" t="s">
        <v>313</v>
      </c>
      <c r="B67" s="202"/>
      <c r="C67" s="201"/>
      <c r="D67" s="201">
        <v>500</v>
      </c>
      <c r="E67" s="201">
        <f>+D67+C67</f>
        <v>500</v>
      </c>
    </row>
    <row r="68" spans="1:5" ht="15.75" customHeight="1">
      <c r="A68" s="200" t="s">
        <v>314</v>
      </c>
      <c r="B68" s="203">
        <f>+B67</f>
        <v>0</v>
      </c>
      <c r="C68" s="203">
        <f>+C67</f>
        <v>0</v>
      </c>
      <c r="D68" s="203">
        <f>+D67</f>
        <v>500</v>
      </c>
      <c r="E68" s="203">
        <f>+E67</f>
        <v>500</v>
      </c>
    </row>
    <row r="69" spans="1:5" ht="15.75">
      <c r="A69" s="212"/>
      <c r="B69" s="213"/>
      <c r="C69" s="213"/>
      <c r="D69" s="213"/>
      <c r="E69" s="213"/>
    </row>
    <row r="70" spans="1:5" ht="15.75">
      <c r="A70" s="216"/>
      <c r="B70" s="217"/>
      <c r="C70" s="217"/>
      <c r="D70" s="217"/>
      <c r="E70" s="217"/>
    </row>
    <row r="71" spans="1:5" ht="15.75">
      <c r="A71" s="205"/>
      <c r="B71" s="205"/>
      <c r="C71" s="205"/>
      <c r="D71" s="205"/>
      <c r="E71" s="205"/>
    </row>
    <row r="72" spans="1:5" ht="15.75" customHeight="1">
      <c r="A72" s="202" t="s">
        <v>73</v>
      </c>
      <c r="B72" s="202"/>
      <c r="C72" s="201">
        <v>11268</v>
      </c>
      <c r="D72" s="201">
        <v>-2588</v>
      </c>
      <c r="E72" s="201">
        <f>+D72+C72</f>
        <v>8680</v>
      </c>
    </row>
    <row r="73" spans="1:5" ht="15.75" customHeight="1">
      <c r="A73" s="202" t="s">
        <v>315</v>
      </c>
      <c r="B73" s="201">
        <v>2000</v>
      </c>
      <c r="C73" s="201">
        <v>2000</v>
      </c>
      <c r="D73" s="201"/>
      <c r="E73" s="201">
        <f aca="true" t="shared" si="3" ref="E73:E80">+D73+C73</f>
        <v>2000</v>
      </c>
    </row>
    <row r="74" spans="1:5" ht="15.75" customHeight="1">
      <c r="A74" s="202" t="s">
        <v>316</v>
      </c>
      <c r="B74" s="201"/>
      <c r="C74" s="201">
        <v>126</v>
      </c>
      <c r="D74" s="201"/>
      <c r="E74" s="201">
        <f t="shared" si="3"/>
        <v>126</v>
      </c>
    </row>
    <row r="75" spans="1:5" ht="15.75" customHeight="1">
      <c r="A75" s="202" t="s">
        <v>317</v>
      </c>
      <c r="B75" s="201">
        <f>SUM(B76+B77)</f>
        <v>7220</v>
      </c>
      <c r="C75" s="201">
        <v>7220</v>
      </c>
      <c r="D75" s="201"/>
      <c r="E75" s="201">
        <f t="shared" si="3"/>
        <v>7220</v>
      </c>
    </row>
    <row r="76" spans="1:5" ht="15.75" customHeight="1">
      <c r="A76" s="218" t="s">
        <v>318</v>
      </c>
      <c r="B76" s="218">
        <v>6611</v>
      </c>
      <c r="C76" s="219">
        <v>6611</v>
      </c>
      <c r="D76" s="219"/>
      <c r="E76" s="219">
        <f t="shared" si="3"/>
        <v>6611</v>
      </c>
    </row>
    <row r="77" spans="1:5" ht="15.75" customHeight="1">
      <c r="A77" s="218" t="s">
        <v>319</v>
      </c>
      <c r="B77" s="218">
        <v>609</v>
      </c>
      <c r="C77" s="219">
        <v>609</v>
      </c>
      <c r="D77" s="219"/>
      <c r="E77" s="219">
        <f t="shared" si="3"/>
        <v>609</v>
      </c>
    </row>
    <row r="78" spans="1:5" ht="15.75" customHeight="1">
      <c r="A78" s="202" t="s">
        <v>320</v>
      </c>
      <c r="B78" s="201">
        <f>SUM(B79:B80)</f>
        <v>5121</v>
      </c>
      <c r="C78" s="201">
        <v>5121</v>
      </c>
      <c r="D78" s="201"/>
      <c r="E78" s="201">
        <f t="shared" si="3"/>
        <v>5121</v>
      </c>
    </row>
    <row r="79" spans="1:5" ht="15.75" customHeight="1">
      <c r="A79" s="218" t="s">
        <v>321</v>
      </c>
      <c r="B79" s="218">
        <v>4580</v>
      </c>
      <c r="C79" s="219">
        <v>4580</v>
      </c>
      <c r="D79" s="219"/>
      <c r="E79" s="219">
        <f t="shared" si="3"/>
        <v>4580</v>
      </c>
    </row>
    <row r="80" spans="1:5" ht="15.75" customHeight="1">
      <c r="A80" s="220" t="s">
        <v>322</v>
      </c>
      <c r="B80" s="218">
        <v>541</v>
      </c>
      <c r="C80" s="219">
        <v>541</v>
      </c>
      <c r="D80" s="219"/>
      <c r="E80" s="219">
        <f t="shared" si="3"/>
        <v>541</v>
      </c>
    </row>
    <row r="81" spans="1:5" ht="15.75" customHeight="1">
      <c r="A81" s="200" t="s">
        <v>323</v>
      </c>
      <c r="B81" s="221">
        <f>+B48+B73+B75+B78+B33+B72+B74+B68</f>
        <v>364104</v>
      </c>
      <c r="C81" s="221">
        <f>+C48+C73+C75+C78+C33+C72+C74+C68</f>
        <v>386975</v>
      </c>
      <c r="D81" s="221">
        <f>+D48+D73+D75+D78+D33+D72+D74+D68</f>
        <v>2672</v>
      </c>
      <c r="E81" s="221">
        <f>+E48+E73+E75+E78+E33+E72+E74+E68</f>
        <v>389647</v>
      </c>
    </row>
    <row r="82" spans="1:2" ht="15.75">
      <c r="A82" s="222"/>
      <c r="B82" s="222"/>
    </row>
    <row r="83" spans="1:2" ht="15.75">
      <c r="A83" s="222"/>
      <c r="B83" s="222"/>
    </row>
    <row r="100" spans="1:2" ht="15.75">
      <c r="A100" s="222"/>
      <c r="B100" s="222"/>
    </row>
    <row r="101" spans="1:2" ht="15.75">
      <c r="A101" s="222"/>
      <c r="B101" s="222"/>
    </row>
    <row r="105" spans="1:5" ht="15.75">
      <c r="A105" s="214">
        <v>2</v>
      </c>
      <c r="B105" s="214"/>
      <c r="C105" s="214"/>
      <c r="D105" s="214"/>
      <c r="E105" s="214"/>
    </row>
  </sheetData>
  <mergeCells count="8">
    <mergeCell ref="A50:E50"/>
    <mergeCell ref="A57:E57"/>
    <mergeCell ref="A58:E58"/>
    <mergeCell ref="A105:E105"/>
    <mergeCell ref="A2:E2"/>
    <mergeCell ref="A3:E3"/>
    <mergeCell ref="A24:E24"/>
    <mergeCell ref="A25:E2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A42" sqref="A42:IV42"/>
    </sheetView>
  </sheetViews>
  <sheetFormatPr defaultColWidth="9.140625" defaultRowHeight="12.75"/>
  <cols>
    <col min="1" max="1" width="54.7109375" style="0" customWidth="1"/>
    <col min="2" max="2" width="16.140625" style="0" customWidth="1"/>
    <col min="3" max="3" width="14.57421875" style="0" customWidth="1"/>
    <col min="4" max="4" width="13.140625" style="0" customWidth="1"/>
    <col min="5" max="5" width="15.421875" style="0" customWidth="1"/>
    <col min="6" max="6" width="12.140625" style="0" customWidth="1"/>
    <col min="7" max="7" width="18.140625" style="0" customWidth="1"/>
  </cols>
  <sheetData>
    <row r="1" ht="15.75">
      <c r="G1" s="128" t="s">
        <v>324</v>
      </c>
    </row>
    <row r="2" ht="15.75">
      <c r="B2" s="128"/>
    </row>
    <row r="3" spans="1:7" ht="20.25">
      <c r="A3" s="223" t="s">
        <v>325</v>
      </c>
      <c r="B3" s="223"/>
      <c r="C3" s="223"/>
      <c r="D3" s="223"/>
      <c r="E3" s="223"/>
      <c r="F3" s="223"/>
      <c r="G3" s="223"/>
    </row>
    <row r="4" spans="1:7" ht="20.25">
      <c r="A4" s="223" t="s">
        <v>202</v>
      </c>
      <c r="B4" s="223"/>
      <c r="C4" s="223"/>
      <c r="D4" s="223"/>
      <c r="E4" s="223"/>
      <c r="F4" s="223"/>
      <c r="G4" s="223"/>
    </row>
    <row r="5" spans="1:2" ht="20.25">
      <c r="A5" s="184"/>
      <c r="B5" s="184"/>
    </row>
    <row r="6" spans="1:2" ht="20.25">
      <c r="A6" s="184"/>
      <c r="B6" s="184"/>
    </row>
    <row r="7" spans="1:7" ht="19.5">
      <c r="A7" s="224" t="s">
        <v>326</v>
      </c>
      <c r="B7" s="224"/>
      <c r="C7" s="224"/>
      <c r="D7" s="224"/>
      <c r="E7" s="224"/>
      <c r="F7" s="224"/>
      <c r="G7" s="224"/>
    </row>
    <row r="8" spans="1:5" ht="19.5">
      <c r="A8" s="143"/>
      <c r="B8" s="143"/>
      <c r="C8" s="129"/>
      <c r="D8" s="129"/>
      <c r="E8" s="129"/>
    </row>
    <row r="9" spans="1:7" ht="15.75">
      <c r="A9" s="129"/>
      <c r="B9" s="129"/>
      <c r="C9" s="129"/>
      <c r="D9" s="128"/>
      <c r="G9" s="128" t="s">
        <v>203</v>
      </c>
    </row>
    <row r="10" spans="1:7" ht="40.5" customHeight="1">
      <c r="A10" s="225" t="s">
        <v>0</v>
      </c>
      <c r="B10" s="225" t="s">
        <v>327</v>
      </c>
      <c r="C10" s="225" t="s">
        <v>328</v>
      </c>
      <c r="D10" s="225" t="s">
        <v>329</v>
      </c>
      <c r="E10" s="225" t="s">
        <v>330</v>
      </c>
      <c r="F10" s="226" t="s">
        <v>133</v>
      </c>
      <c r="G10" s="226" t="s">
        <v>134</v>
      </c>
    </row>
    <row r="11" spans="1:7" ht="19.5" customHeight="1">
      <c r="A11" s="152" t="s">
        <v>331</v>
      </c>
      <c r="B11" s="153">
        <f>B12+B13+B14+B15+B16+B17</f>
        <v>32574</v>
      </c>
      <c r="C11" s="153">
        <f>C12+C13+C14+C15+C16+C17</f>
        <v>32574</v>
      </c>
      <c r="D11" s="153">
        <f>D12+D13+D14+D15+D16+D17</f>
        <v>0</v>
      </c>
      <c r="E11" s="227">
        <f>SUM(C11,D11)</f>
        <v>32574</v>
      </c>
      <c r="F11" s="114"/>
      <c r="G11" s="227">
        <f>+E11+F11</f>
        <v>32574</v>
      </c>
    </row>
    <row r="12" spans="1:7" ht="19.5" customHeight="1">
      <c r="A12" s="148" t="s">
        <v>332</v>
      </c>
      <c r="B12" s="149">
        <v>1812</v>
      </c>
      <c r="C12" s="149">
        <v>1812</v>
      </c>
      <c r="D12" s="228"/>
      <c r="E12" s="162">
        <f aca="true" t="shared" si="0" ref="E12:E29">SUM(C12,D12)</f>
        <v>1812</v>
      </c>
      <c r="F12" s="114"/>
      <c r="G12" s="162">
        <f>+E12+F12</f>
        <v>1812</v>
      </c>
    </row>
    <row r="13" spans="1:7" ht="19.5" customHeight="1">
      <c r="A13" s="148" t="s">
        <v>333</v>
      </c>
      <c r="B13" s="149">
        <v>14196</v>
      </c>
      <c r="C13" s="149">
        <v>14196</v>
      </c>
      <c r="D13" s="228"/>
      <c r="E13" s="162">
        <f t="shared" si="0"/>
        <v>14196</v>
      </c>
      <c r="F13" s="114"/>
      <c r="G13" s="162">
        <f aca="true" t="shared" si="1" ref="G13:G30">+E13+F13</f>
        <v>14196</v>
      </c>
    </row>
    <row r="14" spans="1:7" ht="19.5" customHeight="1">
      <c r="A14" s="148" t="s">
        <v>334</v>
      </c>
      <c r="B14" s="149">
        <v>12240</v>
      </c>
      <c r="C14" s="149">
        <v>12240</v>
      </c>
      <c r="D14" s="228"/>
      <c r="E14" s="162">
        <f t="shared" si="0"/>
        <v>12240</v>
      </c>
      <c r="F14" s="114"/>
      <c r="G14" s="162">
        <f t="shared" si="1"/>
        <v>12240</v>
      </c>
    </row>
    <row r="15" spans="1:7" ht="19.5" customHeight="1">
      <c r="A15" s="148" t="s">
        <v>335</v>
      </c>
      <c r="B15" s="149">
        <v>30</v>
      </c>
      <c r="C15" s="149">
        <v>30</v>
      </c>
      <c r="D15" s="228"/>
      <c r="E15" s="162">
        <f t="shared" si="0"/>
        <v>30</v>
      </c>
      <c r="F15" s="114"/>
      <c r="G15" s="162">
        <f t="shared" si="1"/>
        <v>30</v>
      </c>
    </row>
    <row r="16" spans="1:7" ht="19.5" customHeight="1">
      <c r="A16" s="148" t="s">
        <v>336</v>
      </c>
      <c r="B16" s="149">
        <v>2856</v>
      </c>
      <c r="C16" s="149">
        <v>2856</v>
      </c>
      <c r="D16" s="228"/>
      <c r="E16" s="162">
        <f t="shared" si="0"/>
        <v>2856</v>
      </c>
      <c r="F16" s="114"/>
      <c r="G16" s="162">
        <f t="shared" si="1"/>
        <v>2856</v>
      </c>
    </row>
    <row r="17" spans="1:7" ht="19.5" customHeight="1">
      <c r="A17" s="148" t="s">
        <v>337</v>
      </c>
      <c r="B17" s="149">
        <v>1440</v>
      </c>
      <c r="C17" s="149">
        <v>1440</v>
      </c>
      <c r="D17" s="228"/>
      <c r="E17" s="162">
        <f t="shared" si="0"/>
        <v>1440</v>
      </c>
      <c r="F17" s="114"/>
      <c r="G17" s="162">
        <f t="shared" si="1"/>
        <v>1440</v>
      </c>
    </row>
    <row r="18" spans="1:7" ht="19.5" customHeight="1">
      <c r="A18" s="152" t="s">
        <v>338</v>
      </c>
      <c r="B18" s="153">
        <f>B19</f>
        <v>33456</v>
      </c>
      <c r="C18" s="153">
        <f>C19</f>
        <v>33456</v>
      </c>
      <c r="D18" s="153">
        <f>D19</f>
        <v>0</v>
      </c>
      <c r="E18" s="227">
        <f t="shared" si="0"/>
        <v>33456</v>
      </c>
      <c r="F18" s="114"/>
      <c r="G18" s="227">
        <f t="shared" si="1"/>
        <v>33456</v>
      </c>
    </row>
    <row r="19" spans="1:7" ht="19.5" customHeight="1">
      <c r="A19" s="148" t="s">
        <v>339</v>
      </c>
      <c r="B19" s="149">
        <v>33456</v>
      </c>
      <c r="C19" s="149">
        <v>33456</v>
      </c>
      <c r="D19" s="228"/>
      <c r="E19" s="162">
        <f t="shared" si="0"/>
        <v>33456</v>
      </c>
      <c r="F19" s="114"/>
      <c r="G19" s="162">
        <f t="shared" si="1"/>
        <v>33456</v>
      </c>
    </row>
    <row r="20" spans="1:7" ht="19.5" customHeight="1">
      <c r="A20" s="152" t="s">
        <v>54</v>
      </c>
      <c r="B20" s="153">
        <f>B21+B22+B23+B24+B25</f>
        <v>4954</v>
      </c>
      <c r="C20" s="153">
        <f>C21+C22+C23+C24+C25</f>
        <v>4954</v>
      </c>
      <c r="D20" s="153">
        <f>D21+D22+D23+D24+D25</f>
        <v>0</v>
      </c>
      <c r="E20" s="227">
        <f t="shared" si="0"/>
        <v>4954</v>
      </c>
      <c r="F20" s="114"/>
      <c r="G20" s="227">
        <f t="shared" si="1"/>
        <v>4954</v>
      </c>
    </row>
    <row r="21" spans="1:7" ht="19.5" customHeight="1">
      <c r="A21" s="148" t="s">
        <v>340</v>
      </c>
      <c r="B21" s="149">
        <v>400</v>
      </c>
      <c r="C21" s="229">
        <v>400</v>
      </c>
      <c r="D21" s="228"/>
      <c r="E21" s="162">
        <f t="shared" si="0"/>
        <v>400</v>
      </c>
      <c r="F21" s="114"/>
      <c r="G21" s="162">
        <f t="shared" si="1"/>
        <v>400</v>
      </c>
    </row>
    <row r="22" spans="1:7" ht="19.5" customHeight="1">
      <c r="A22" s="148" t="s">
        <v>341</v>
      </c>
      <c r="B22" s="149">
        <v>800</v>
      </c>
      <c r="C22" s="229">
        <v>800</v>
      </c>
      <c r="D22" s="228"/>
      <c r="E22" s="162">
        <f t="shared" si="0"/>
        <v>800</v>
      </c>
      <c r="F22" s="114"/>
      <c r="G22" s="162">
        <f t="shared" si="1"/>
        <v>800</v>
      </c>
    </row>
    <row r="23" spans="1:7" ht="19.5" customHeight="1">
      <c r="A23" s="148" t="s">
        <v>342</v>
      </c>
      <c r="B23" s="149">
        <v>440</v>
      </c>
      <c r="C23" s="229">
        <v>440</v>
      </c>
      <c r="D23" s="228"/>
      <c r="E23" s="162">
        <f t="shared" si="0"/>
        <v>440</v>
      </c>
      <c r="F23" s="114"/>
      <c r="G23" s="162">
        <f t="shared" si="1"/>
        <v>440</v>
      </c>
    </row>
    <row r="24" spans="1:7" ht="19.5" customHeight="1">
      <c r="A24" s="148" t="s">
        <v>343</v>
      </c>
      <c r="B24" s="149">
        <v>3000</v>
      </c>
      <c r="C24" s="229">
        <v>3000</v>
      </c>
      <c r="D24" s="228"/>
      <c r="E24" s="162">
        <f t="shared" si="0"/>
        <v>3000</v>
      </c>
      <c r="F24" s="114"/>
      <c r="G24" s="162">
        <f t="shared" si="1"/>
        <v>3000</v>
      </c>
    </row>
    <row r="25" spans="1:7" ht="19.5" customHeight="1">
      <c r="A25" s="148" t="s">
        <v>344</v>
      </c>
      <c r="B25" s="149">
        <v>314</v>
      </c>
      <c r="C25" s="229">
        <v>314</v>
      </c>
      <c r="D25" s="228"/>
      <c r="E25" s="162">
        <f t="shared" si="0"/>
        <v>314</v>
      </c>
      <c r="F25" s="114"/>
      <c r="G25" s="162">
        <f t="shared" si="1"/>
        <v>314</v>
      </c>
    </row>
    <row r="26" spans="1:7" ht="19.5" customHeight="1">
      <c r="A26" s="160" t="s">
        <v>345</v>
      </c>
      <c r="B26" s="161">
        <f>B27+B28</f>
        <v>814</v>
      </c>
      <c r="C26" s="161">
        <f>C27+C28</f>
        <v>814</v>
      </c>
      <c r="D26" s="161">
        <f>D27+D28+D29</f>
        <v>955</v>
      </c>
      <c r="E26" s="227">
        <f t="shared" si="0"/>
        <v>1769</v>
      </c>
      <c r="F26" s="114"/>
      <c r="G26" s="227">
        <f t="shared" si="1"/>
        <v>1769</v>
      </c>
    </row>
    <row r="27" spans="1:7" ht="19.5" customHeight="1">
      <c r="A27" s="148" t="s">
        <v>346</v>
      </c>
      <c r="B27" s="149">
        <v>500</v>
      </c>
      <c r="C27" s="229">
        <v>500</v>
      </c>
      <c r="D27" s="228"/>
      <c r="E27" s="162">
        <f t="shared" si="0"/>
        <v>500</v>
      </c>
      <c r="F27" s="114"/>
      <c r="G27" s="162">
        <f t="shared" si="1"/>
        <v>500</v>
      </c>
    </row>
    <row r="28" spans="1:7" ht="19.5" customHeight="1">
      <c r="A28" s="148" t="s">
        <v>347</v>
      </c>
      <c r="B28" s="149">
        <v>314</v>
      </c>
      <c r="C28" s="229">
        <v>314</v>
      </c>
      <c r="D28" s="228"/>
      <c r="E28" s="162">
        <f t="shared" si="0"/>
        <v>314</v>
      </c>
      <c r="F28" s="114"/>
      <c r="G28" s="162">
        <f t="shared" si="1"/>
        <v>314</v>
      </c>
    </row>
    <row r="29" spans="1:7" ht="19.5" customHeight="1">
      <c r="A29" s="148" t="s">
        <v>348</v>
      </c>
      <c r="B29" s="149"/>
      <c r="C29" s="229"/>
      <c r="D29" s="228">
        <v>955</v>
      </c>
      <c r="E29" s="162">
        <f t="shared" si="0"/>
        <v>955</v>
      </c>
      <c r="F29" s="114"/>
      <c r="G29" s="162">
        <f t="shared" si="1"/>
        <v>955</v>
      </c>
    </row>
    <row r="30" spans="1:7" ht="19.5" customHeight="1">
      <c r="A30" s="230" t="s">
        <v>349</v>
      </c>
      <c r="B30" s="231">
        <f>B11+B18+B20+B26</f>
        <v>71798</v>
      </c>
      <c r="C30" s="231">
        <f>C11+C18+C20+C26</f>
        <v>71798</v>
      </c>
      <c r="D30" s="231">
        <f>D11+D18+D20+D26</f>
        <v>955</v>
      </c>
      <c r="E30" s="231">
        <f>E11+E18+E20+E26</f>
        <v>72753</v>
      </c>
      <c r="F30" s="114"/>
      <c r="G30" s="231">
        <f t="shared" si="1"/>
        <v>72753</v>
      </c>
    </row>
    <row r="31" spans="1:5" ht="16.5">
      <c r="A31" s="145"/>
      <c r="B31" s="129"/>
      <c r="C31" s="129"/>
      <c r="D31" s="129"/>
      <c r="E31" s="232"/>
    </row>
    <row r="32" spans="1:5" ht="16.5">
      <c r="A32" s="145"/>
      <c r="B32" s="129"/>
      <c r="C32" s="129"/>
      <c r="D32" s="129"/>
      <c r="E32" s="232"/>
    </row>
    <row r="33" spans="1:5" ht="19.5">
      <c r="A33" s="224" t="s">
        <v>350</v>
      </c>
      <c r="B33" s="224"/>
      <c r="C33" s="224"/>
      <c r="D33" s="224"/>
      <c r="E33" s="224"/>
    </row>
    <row r="34" spans="1:5" ht="20.25">
      <c r="A34" s="184"/>
      <c r="B34" s="129"/>
      <c r="C34" s="129"/>
      <c r="D34" s="129"/>
      <c r="E34" s="232"/>
    </row>
    <row r="35" spans="1:7" ht="19.5" customHeight="1">
      <c r="A35" s="160" t="s">
        <v>351</v>
      </c>
      <c r="B35" s="161">
        <f>SUM(B36:B38)</f>
        <v>4620</v>
      </c>
      <c r="C35" s="161">
        <f>SUM(C36:C38)</f>
        <v>4674</v>
      </c>
      <c r="D35" s="233"/>
      <c r="E35" s="161">
        <f>SUM(C35+D35)</f>
        <v>4674</v>
      </c>
      <c r="F35" s="161">
        <f>SUM(F36:F38)</f>
        <v>4</v>
      </c>
      <c r="G35" s="161">
        <f>SUM(G36:G38)</f>
        <v>4678</v>
      </c>
    </row>
    <row r="36" spans="1:7" ht="19.5" customHeight="1">
      <c r="A36" s="148" t="s">
        <v>352</v>
      </c>
      <c r="B36" s="149">
        <v>3600</v>
      </c>
      <c r="C36" s="234">
        <v>3600</v>
      </c>
      <c r="D36" s="228"/>
      <c r="E36" s="162">
        <f>SUM(C36+D36)</f>
        <v>3600</v>
      </c>
      <c r="F36" s="114"/>
      <c r="G36" s="162">
        <f>+F36+E36</f>
        <v>3600</v>
      </c>
    </row>
    <row r="37" spans="1:7" ht="19.5" customHeight="1">
      <c r="A37" s="148" t="s">
        <v>353</v>
      </c>
      <c r="B37" s="149">
        <v>1020</v>
      </c>
      <c r="C37" s="234">
        <v>1020</v>
      </c>
      <c r="D37" s="228"/>
      <c r="E37" s="162">
        <f>SUM(C37+D37)</f>
        <v>1020</v>
      </c>
      <c r="F37" s="114"/>
      <c r="G37" s="162">
        <f>+F37+E37</f>
        <v>1020</v>
      </c>
    </row>
    <row r="38" spans="1:7" ht="19.5" customHeight="1">
      <c r="A38" s="148" t="s">
        <v>40</v>
      </c>
      <c r="B38" s="149">
        <v>0</v>
      </c>
      <c r="C38" s="149">
        <v>54</v>
      </c>
      <c r="D38" s="228"/>
      <c r="E38" s="162">
        <f>SUM(C38+D38)</f>
        <v>54</v>
      </c>
      <c r="F38" s="162">
        <v>4</v>
      </c>
      <c r="G38" s="162">
        <f>+F38+E38</f>
        <v>58</v>
      </c>
    </row>
    <row r="39" spans="1:7" ht="19.5" customHeight="1">
      <c r="A39" s="230" t="s">
        <v>354</v>
      </c>
      <c r="B39" s="231">
        <f>+B35</f>
        <v>4620</v>
      </c>
      <c r="C39" s="231">
        <f>+C35</f>
        <v>4674</v>
      </c>
      <c r="D39" s="231">
        <f>+D35</f>
        <v>0</v>
      </c>
      <c r="E39" s="235">
        <f>SUM(C39+D39)</f>
        <v>4674</v>
      </c>
      <c r="F39" s="231">
        <f>+F35</f>
        <v>4</v>
      </c>
      <c r="G39" s="231">
        <f>+G35</f>
        <v>4678</v>
      </c>
    </row>
    <row r="40" spans="1:5" ht="12.75">
      <c r="A40" s="236"/>
      <c r="B40" s="237"/>
      <c r="C40" s="129"/>
      <c r="D40" s="129"/>
      <c r="E40" s="232"/>
    </row>
    <row r="41" spans="1:5" ht="12.75">
      <c r="A41" s="236"/>
      <c r="B41" s="237"/>
      <c r="C41" s="129"/>
      <c r="D41" s="129"/>
      <c r="E41" s="232"/>
    </row>
    <row r="42" spans="1:7" ht="19.5" customHeight="1">
      <c r="A42" s="238" t="s">
        <v>355</v>
      </c>
      <c r="B42" s="239">
        <f>B39+B30</f>
        <v>76418</v>
      </c>
      <c r="C42" s="239">
        <f>C39+C30</f>
        <v>76472</v>
      </c>
      <c r="D42" s="240">
        <f>D39+D30</f>
        <v>955</v>
      </c>
      <c r="E42" s="241">
        <f>SUM(E39+E30)</f>
        <v>77427</v>
      </c>
      <c r="F42" s="239">
        <f>F39+F30</f>
        <v>4</v>
      </c>
      <c r="G42" s="239">
        <f>G39+G30</f>
        <v>77431</v>
      </c>
    </row>
  </sheetData>
  <mergeCells count="6">
    <mergeCell ref="A40:A41"/>
    <mergeCell ref="B40:B41"/>
    <mergeCell ref="A3:G3"/>
    <mergeCell ref="A4:G4"/>
    <mergeCell ref="A7:G7"/>
    <mergeCell ref="A33:E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Telepítő</cp:lastModifiedBy>
  <cp:lastPrinted>2008-08-28T06:01:48Z</cp:lastPrinted>
  <dcterms:created xsi:type="dcterms:W3CDTF">2003-06-16T11:13:04Z</dcterms:created>
  <dcterms:modified xsi:type="dcterms:W3CDTF">2008-09-12T08:07:28Z</dcterms:modified>
  <cp:category/>
  <cp:version/>
  <cp:contentType/>
  <cp:contentStatus/>
</cp:coreProperties>
</file>